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Shama\Desktop\КЭС\Задание 15.02.20226\Паспорта ИП — тест\"/>
    </mc:Choice>
  </mc:AlternateContent>
  <xr:revisionPtr revIDLastSave="0" documentId="13_ncr:1_{EEF85D72-43B7-4575-9E4C-7FFB2A339E15}" xr6:coauthVersionLast="45" xr6:coauthVersionMax="47" xr10:uidLastSave="{00000000-0000-0000-0000-000000000000}"/>
  <bookViews>
    <workbookView xWindow="-120" yWindow="-120" windowWidth="29040" windowHeight="1584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1" i="12" l="1"/>
  <c r="A15" i="12"/>
  <c r="A12" i="12"/>
  <c r="A5" i="12"/>
  <c r="A15" i="11"/>
  <c r="A12" i="11"/>
  <c r="A5" i="11"/>
  <c r="A14" i="10"/>
  <c r="A11" i="10"/>
  <c r="A4" i="10"/>
  <c r="A15" i="9"/>
  <c r="A12" i="9"/>
  <c r="A5" i="9"/>
  <c r="A15" i="8"/>
  <c r="A12" i="8"/>
  <c r="A5" i="8"/>
  <c r="A15" i="7"/>
  <c r="A12" i="7"/>
  <c r="A5" i="7"/>
  <c r="A14" i="6"/>
  <c r="A11" i="6"/>
  <c r="A4" i="6"/>
  <c r="A15" i="5"/>
  <c r="A12" i="5"/>
  <c r="A5" i="5"/>
  <c r="A15" i="4"/>
  <c r="A12" i="4"/>
  <c r="A5" i="4"/>
  <c r="A16" i="3"/>
  <c r="A13" i="3"/>
  <c r="A6" i="3"/>
  <c r="A14" i="2"/>
  <c r="A11" i="2"/>
  <c r="A4" i="2"/>
  <c r="B1" i="12" l="1"/>
  <c r="B2" i="12"/>
  <c r="B3" i="12"/>
  <c r="A9" i="12"/>
  <c r="AX1" i="11"/>
  <c r="AX2" i="11"/>
  <c r="AX3" i="11"/>
  <c r="A9" i="11"/>
  <c r="L25" i="11"/>
  <c r="O25" i="11"/>
  <c r="P25" i="1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8" i="10"/>
  <c r="J1" i="9"/>
  <c r="J2" i="9"/>
  <c r="J3" i="9"/>
  <c r="A9" i="9"/>
  <c r="S1" i="8"/>
  <c r="S2" i="8"/>
  <c r="S3" i="8"/>
  <c r="A9" i="8"/>
  <c r="B47" i="8"/>
  <c r="B59" i="8" s="1"/>
  <c r="B62" i="8"/>
  <c r="B63" i="8"/>
  <c r="C47" i="8"/>
  <c r="C59" i="8"/>
  <c r="C60" i="8"/>
  <c r="C61" i="8"/>
  <c r="C62" i="8"/>
  <c r="C63" i="8"/>
  <c r="C58" i="8" s="1"/>
  <c r="D47" i="8"/>
  <c r="D60" i="8" s="1"/>
  <c r="D63" i="8"/>
  <c r="E63" i="8"/>
  <c r="F63" i="8"/>
  <c r="G63" i="8"/>
  <c r="H63" i="8"/>
  <c r="I63" i="8"/>
  <c r="J63" i="8"/>
  <c r="K63" i="8"/>
  <c r="L63" i="8"/>
  <c r="M63" i="8"/>
  <c r="N63" i="8"/>
  <c r="O63" i="8"/>
  <c r="P63" i="8"/>
  <c r="Q63" i="8"/>
  <c r="R63" i="8"/>
  <c r="B48" i="8"/>
  <c r="B57" i="8"/>
  <c r="B65" i="8"/>
  <c r="B75" i="8" s="1"/>
  <c r="B68" i="8"/>
  <c r="B76" i="8" s="1"/>
  <c r="B79" i="8"/>
  <c r="B81" i="8"/>
  <c r="C48" i="8"/>
  <c r="C57" i="8"/>
  <c r="C79" i="8" s="1"/>
  <c r="C65" i="8"/>
  <c r="C75" i="8" s="1"/>
  <c r="C68" i="8"/>
  <c r="C76" i="8" s="1"/>
  <c r="C81" i="8"/>
  <c r="D65" i="8"/>
  <c r="D75" i="8" s="1"/>
  <c r="D68" i="8"/>
  <c r="D76" i="8" s="1"/>
  <c r="D81" i="8"/>
  <c r="E65" i="8"/>
  <c r="E75" i="8" s="1"/>
  <c r="E68" i="8"/>
  <c r="E76" i="8"/>
  <c r="E81" i="8"/>
  <c r="F65" i="8"/>
  <c r="F75" i="8" s="1"/>
  <c r="F68" i="8"/>
  <c r="F76" i="8" s="1"/>
  <c r="F81" i="8"/>
  <c r="G65" i="8"/>
  <c r="G75" i="8"/>
  <c r="G68" i="8"/>
  <c r="G76" i="8" s="1"/>
  <c r="G81" i="8"/>
  <c r="H65" i="8"/>
  <c r="H75" i="8"/>
  <c r="H68" i="8"/>
  <c r="H76" i="8" s="1"/>
  <c r="H81" i="8"/>
  <c r="I65" i="8"/>
  <c r="I75" i="8" s="1"/>
  <c r="I68" i="8"/>
  <c r="I76" i="8"/>
  <c r="I81" i="8"/>
  <c r="J65" i="8"/>
  <c r="J75" i="8" s="1"/>
  <c r="J68" i="8"/>
  <c r="J76" i="8" s="1"/>
  <c r="J81" i="8"/>
  <c r="K65" i="8"/>
  <c r="K75" i="8"/>
  <c r="K68" i="8"/>
  <c r="K76" i="8" s="1"/>
  <c r="K81" i="8"/>
  <c r="L65" i="8"/>
  <c r="L75" i="8" s="1"/>
  <c r="L68" i="8"/>
  <c r="L76" i="8" s="1"/>
  <c r="L81" i="8"/>
  <c r="M65" i="8"/>
  <c r="M75" i="8"/>
  <c r="M68" i="8"/>
  <c r="M76" i="8"/>
  <c r="M81" i="8"/>
  <c r="N65" i="8"/>
  <c r="N75" i="8" s="1"/>
  <c r="N68" i="8"/>
  <c r="N76" i="8" s="1"/>
  <c r="N81" i="8"/>
  <c r="O65" i="8"/>
  <c r="O75" i="8" s="1"/>
  <c r="O68" i="8"/>
  <c r="O76" i="8" s="1"/>
  <c r="O81" i="8"/>
  <c r="P65" i="8"/>
  <c r="P75" i="8" s="1"/>
  <c r="P68" i="8"/>
  <c r="P76" i="8" s="1"/>
  <c r="P81" i="8"/>
  <c r="Q65" i="8"/>
  <c r="Q75" i="8" s="1"/>
  <c r="Q68" i="8"/>
  <c r="Q76" i="8" s="1"/>
  <c r="Q81" i="8"/>
  <c r="R65" i="8"/>
  <c r="R75" i="8"/>
  <c r="R68" i="8"/>
  <c r="R76" i="8" s="1"/>
  <c r="R81" i="8"/>
  <c r="S63" i="8"/>
  <c r="S65" i="8"/>
  <c r="S75" i="8"/>
  <c r="S68" i="8"/>
  <c r="S76" i="8" s="1"/>
  <c r="S81" i="8"/>
  <c r="T63" i="8"/>
  <c r="T65" i="8"/>
  <c r="T75" i="8"/>
  <c r="T68" i="8"/>
  <c r="T76" i="8" s="1"/>
  <c r="T81" i="8"/>
  <c r="U63" i="8"/>
  <c r="U65" i="8"/>
  <c r="U75" i="8" s="1"/>
  <c r="U68" i="8"/>
  <c r="U76" i="8" s="1"/>
  <c r="U81" i="8"/>
  <c r="V63" i="8"/>
  <c r="V65" i="8"/>
  <c r="V75" i="8"/>
  <c r="V68" i="8"/>
  <c r="V76" i="8" s="1"/>
  <c r="V81" i="8"/>
  <c r="W63" i="8"/>
  <c r="W65" i="8"/>
  <c r="W75" i="8"/>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B72" i="8"/>
  <c r="C72" i="8" s="1"/>
  <c r="D72" i="8" s="1"/>
  <c r="E72" i="8"/>
  <c r="F72" i="8"/>
  <c r="G72" i="8" s="1"/>
  <c r="H72" i="8" s="1"/>
  <c r="I72" i="8" s="1"/>
  <c r="J72" i="8" s="1"/>
  <c r="K72" i="8" s="1"/>
  <c r="L72" i="8" s="1"/>
  <c r="M72" i="8" s="1"/>
  <c r="N72" i="8" s="1"/>
  <c r="O72" i="8" s="1"/>
  <c r="P72" i="8" s="1"/>
  <c r="Q72" i="8" s="1"/>
  <c r="R72" i="8" s="1"/>
  <c r="S72" i="8" s="1"/>
  <c r="T72" i="8" s="1"/>
  <c r="U72" i="8" s="1"/>
  <c r="V72" i="8" s="1"/>
  <c r="W72" i="8" s="1"/>
  <c r="O1" i="7"/>
  <c r="O2" i="7"/>
  <c r="O3" i="7"/>
  <c r="A9" i="7"/>
  <c r="Z1" i="6"/>
  <c r="Z2" i="6"/>
  <c r="Z3" i="6"/>
  <c r="A8" i="6"/>
  <c r="C1" i="5"/>
  <c r="C2" i="5"/>
  <c r="C3" i="5"/>
  <c r="A9" i="5"/>
  <c r="AA1" i="4"/>
  <c r="AA2" i="4"/>
  <c r="AA3" i="4"/>
  <c r="A9" i="4"/>
  <c r="T2" i="3"/>
  <c r="T3" i="3"/>
  <c r="T4" i="3"/>
  <c r="A10" i="3"/>
  <c r="S1" i="2"/>
  <c r="S2" i="2"/>
  <c r="S3" i="2"/>
  <c r="A8" i="2"/>
  <c r="C78" i="8" l="1"/>
  <c r="D66" i="8"/>
  <c r="E66" i="8" s="1"/>
  <c r="F66" i="8" s="1"/>
  <c r="G66" i="8" s="1"/>
  <c r="H66" i="8" s="1"/>
  <c r="I66" i="8" s="1"/>
  <c r="J66" i="8" s="1"/>
  <c r="K66" i="8" s="1"/>
  <c r="L66" i="8" s="1"/>
  <c r="M66" i="8" s="1"/>
  <c r="N66" i="8" s="1"/>
  <c r="O66" i="8" s="1"/>
  <c r="P66" i="8" s="1"/>
  <c r="Q66" i="8" s="1"/>
  <c r="R66" i="8" s="1"/>
  <c r="S66" i="8" s="1"/>
  <c r="T66" i="8" s="1"/>
  <c r="U66" i="8" s="1"/>
  <c r="V66" i="8" s="1"/>
  <c r="W66" i="8" s="1"/>
  <c r="C64" i="8"/>
  <c r="C67" i="8" s="1"/>
  <c r="C74" i="8" s="1"/>
  <c r="D48" i="8"/>
  <c r="D57" i="8" s="1"/>
  <c r="D62" i="8"/>
  <c r="D59" i="8"/>
  <c r="B61" i="8"/>
  <c r="D79" i="8"/>
  <c r="B60" i="8"/>
  <c r="B58" i="8" s="1"/>
  <c r="E47" i="8"/>
  <c r="D61" i="8"/>
  <c r="C69" i="8" l="1"/>
  <c r="C70" i="8" s="1"/>
  <c r="B78" i="8"/>
  <c r="E61" i="8"/>
  <c r="F47" i="8"/>
  <c r="E62" i="8"/>
  <c r="E59" i="8"/>
  <c r="E60" i="8"/>
  <c r="E48" i="8"/>
  <c r="E57" i="8" s="1"/>
  <c r="D58" i="8"/>
  <c r="B64" i="8"/>
  <c r="B67" i="8" s="1"/>
  <c r="C71" i="8" l="1"/>
  <c r="E64" i="8"/>
  <c r="E67" i="8" s="1"/>
  <c r="E79" i="8"/>
  <c r="E78" i="8"/>
  <c r="F62" i="8"/>
  <c r="F48" i="8"/>
  <c r="F57" i="8" s="1"/>
  <c r="F59" i="8"/>
  <c r="F60" i="8"/>
  <c r="F61" i="8"/>
  <c r="G47" i="8"/>
  <c r="B74" i="8"/>
  <c r="B69" i="8"/>
  <c r="E58" i="8"/>
  <c r="D78" i="8"/>
  <c r="D64" i="8"/>
  <c r="D67" i="8" s="1"/>
  <c r="B70" i="8" l="1"/>
  <c r="B71" i="8"/>
  <c r="F58" i="8"/>
  <c r="G59" i="8"/>
  <c r="G60" i="8"/>
  <c r="G48" i="8"/>
  <c r="G57" i="8" s="1"/>
  <c r="G61" i="8"/>
  <c r="H47" i="8"/>
  <c r="G62" i="8"/>
  <c r="E74" i="8"/>
  <c r="E69" i="8"/>
  <c r="D74" i="8"/>
  <c r="D69" i="8"/>
  <c r="F79" i="8"/>
  <c r="F64" i="8"/>
  <c r="F67" i="8" s="1"/>
  <c r="F78" i="8"/>
  <c r="D70" i="8" l="1"/>
  <c r="D71" i="8"/>
  <c r="B77" i="8"/>
  <c r="B82" i="8" s="1"/>
  <c r="G58" i="8"/>
  <c r="G64" i="8" s="1"/>
  <c r="G67" i="8" s="1"/>
  <c r="G79" i="8"/>
  <c r="G78" i="8"/>
  <c r="H60" i="8"/>
  <c r="H61" i="8"/>
  <c r="I47" i="8"/>
  <c r="H62" i="8"/>
  <c r="H48" i="8"/>
  <c r="H57" i="8" s="1"/>
  <c r="H59" i="8"/>
  <c r="F74" i="8"/>
  <c r="F69" i="8"/>
  <c r="E70" i="8"/>
  <c r="E71" i="8" s="1"/>
  <c r="C77" i="8" l="1"/>
  <c r="C82" i="8" s="1"/>
  <c r="C85" i="8" s="1"/>
  <c r="H58" i="8"/>
  <c r="H64" i="8" s="1"/>
  <c r="H67" i="8" s="1"/>
  <c r="D77" i="8"/>
  <c r="D82" i="8" s="1"/>
  <c r="D85" i="8" s="1"/>
  <c r="G74" i="8"/>
  <c r="G69" i="8"/>
  <c r="H79" i="8"/>
  <c r="F70" i="8"/>
  <c r="F71" i="8"/>
  <c r="I61" i="8"/>
  <c r="J47" i="8"/>
  <c r="I62" i="8"/>
  <c r="I59" i="8"/>
  <c r="I60" i="8"/>
  <c r="I48" i="8"/>
  <c r="I57" i="8" s="1"/>
  <c r="B83" i="8"/>
  <c r="C83" i="8"/>
  <c r="C88" i="8" s="1"/>
  <c r="C87" i="8"/>
  <c r="D87" i="8"/>
  <c r="B87" i="8"/>
  <c r="E77" i="8" l="1"/>
  <c r="E82" i="8" s="1"/>
  <c r="H78" i="8"/>
  <c r="E83" i="8"/>
  <c r="D83" i="8"/>
  <c r="D88" i="8" s="1"/>
  <c r="I58" i="8"/>
  <c r="I64" i="8" s="1"/>
  <c r="I67" i="8" s="1"/>
  <c r="H74" i="8"/>
  <c r="H69" i="8"/>
  <c r="E88" i="8"/>
  <c r="G70" i="8"/>
  <c r="G71" i="8" s="1"/>
  <c r="B88" i="8"/>
  <c r="B85" i="8"/>
  <c r="B86" i="8" s="1"/>
  <c r="I79" i="8"/>
  <c r="J62" i="8"/>
  <c r="J48" i="8"/>
  <c r="J57" i="8" s="1"/>
  <c r="J59" i="8"/>
  <c r="J60" i="8"/>
  <c r="J61" i="8"/>
  <c r="K47" i="8"/>
  <c r="F77" i="8"/>
  <c r="F82" i="8" s="1"/>
  <c r="I78" i="8" l="1"/>
  <c r="E85" i="8"/>
  <c r="E87" i="8"/>
  <c r="K59" i="8"/>
  <c r="K60" i="8"/>
  <c r="K48" i="8"/>
  <c r="K57" i="8" s="1"/>
  <c r="K61" i="8"/>
  <c r="L47" i="8"/>
  <c r="K62" i="8"/>
  <c r="J79" i="8"/>
  <c r="I74" i="8"/>
  <c r="I69" i="8"/>
  <c r="H70" i="8"/>
  <c r="H71" i="8"/>
  <c r="G77" i="8"/>
  <c r="G82" i="8" s="1"/>
  <c r="F85" i="8"/>
  <c r="F87" i="8"/>
  <c r="F83" i="8"/>
  <c r="F88" i="8" s="1"/>
  <c r="G87" i="8"/>
  <c r="J58" i="8"/>
  <c r="J64" i="8" s="1"/>
  <c r="J67" i="8" s="1"/>
  <c r="C86" i="8"/>
  <c r="B89" i="8" s="1"/>
  <c r="J74" i="8" l="1"/>
  <c r="J69" i="8"/>
  <c r="I70" i="8"/>
  <c r="K79" i="8"/>
  <c r="H77" i="8"/>
  <c r="H82" i="8" s="1"/>
  <c r="G85" i="8"/>
  <c r="H83" i="8"/>
  <c r="G83" i="8"/>
  <c r="G88" i="8" s="1"/>
  <c r="J78" i="8"/>
  <c r="L60" i="8"/>
  <c r="L61" i="8"/>
  <c r="M47" i="8"/>
  <c r="L62" i="8"/>
  <c r="L48" i="8"/>
  <c r="L57" i="8" s="1"/>
  <c r="L59" i="8"/>
  <c r="K58" i="8"/>
  <c r="K64" i="8" s="1"/>
  <c r="K67" i="8" s="1"/>
  <c r="C89" i="8"/>
  <c r="D86" i="8"/>
  <c r="H88" i="8" l="1"/>
  <c r="K74" i="8"/>
  <c r="K69" i="8"/>
  <c r="D89" i="8"/>
  <c r="E86" i="8"/>
  <c r="L79" i="8"/>
  <c r="K78" i="8"/>
  <c r="I77" i="8"/>
  <c r="I82" i="8" s="1"/>
  <c r="M61" i="8"/>
  <c r="N47" i="8"/>
  <c r="M62" i="8"/>
  <c r="M59" i="8"/>
  <c r="M58" i="8" s="1"/>
  <c r="M60" i="8"/>
  <c r="M48" i="8"/>
  <c r="M57" i="8" s="1"/>
  <c r="L58" i="8"/>
  <c r="L78" i="8" s="1"/>
  <c r="H85" i="8"/>
  <c r="H87" i="8"/>
  <c r="I71" i="8"/>
  <c r="J70" i="8"/>
  <c r="J71" i="8"/>
  <c r="I85" i="8" l="1"/>
  <c r="J77" i="8"/>
  <c r="J82" i="8" s="1"/>
  <c r="J83" i="8" s="1"/>
  <c r="I87" i="8"/>
  <c r="L64" i="8"/>
  <c r="L67" i="8" s="1"/>
  <c r="I83" i="8"/>
  <c r="I88" i="8" s="1"/>
  <c r="J87" i="8"/>
  <c r="M64" i="8"/>
  <c r="M67" i="8" s="1"/>
  <c r="M79" i="8"/>
  <c r="M78" i="8"/>
  <c r="N62" i="8"/>
  <c r="N48" i="8"/>
  <c r="N57" i="8" s="1"/>
  <c r="N59" i="8"/>
  <c r="N60" i="8"/>
  <c r="N61" i="8"/>
  <c r="O47" i="8"/>
  <c r="E89" i="8"/>
  <c r="F86" i="8"/>
  <c r="K70" i="8"/>
  <c r="K77" i="8" s="1"/>
  <c r="K82" i="8"/>
  <c r="K85" i="8" s="1"/>
  <c r="N58" i="8" l="1"/>
  <c r="F89" i="8"/>
  <c r="G86" i="8"/>
  <c r="N79" i="8"/>
  <c r="N64" i="8"/>
  <c r="N67" i="8" s="1"/>
  <c r="N78" i="8"/>
  <c r="L74" i="8"/>
  <c r="L69" i="8"/>
  <c r="K87" i="8"/>
  <c r="J88" i="8"/>
  <c r="O59" i="8"/>
  <c r="O60" i="8"/>
  <c r="O48" i="8"/>
  <c r="O57" i="8" s="1"/>
  <c r="O61" i="8"/>
  <c r="P47" i="8"/>
  <c r="O62" i="8"/>
  <c r="M74" i="8"/>
  <c r="M69" i="8"/>
  <c r="K71" i="8"/>
  <c r="J85" i="8"/>
  <c r="K83" i="8"/>
  <c r="K88" i="8" s="1"/>
  <c r="O58" i="8" l="1"/>
  <c r="O79" i="8"/>
  <c r="O64" i="8"/>
  <c r="O67" i="8" s="1"/>
  <c r="O78" i="8"/>
  <c r="G89" i="8"/>
  <c r="H86" i="8"/>
  <c r="L70" i="8"/>
  <c r="L77" i="8" s="1"/>
  <c r="L82" i="8" s="1"/>
  <c r="N74" i="8"/>
  <c r="N69" i="8"/>
  <c r="P60" i="8"/>
  <c r="P61" i="8"/>
  <c r="Q47" i="8"/>
  <c r="P62" i="8"/>
  <c r="P48" i="8"/>
  <c r="P57" i="8" s="1"/>
  <c r="P59" i="8"/>
  <c r="M70" i="8"/>
  <c r="M71" i="8"/>
  <c r="L71" i="8" l="1"/>
  <c r="M77" i="8"/>
  <c r="M82" i="8" s="1"/>
  <c r="M85" i="8"/>
  <c r="M87" i="8"/>
  <c r="M83" i="8"/>
  <c r="L85" i="8"/>
  <c r="L83" i="8"/>
  <c r="L88" i="8" s="1"/>
  <c r="L87" i="8"/>
  <c r="P79" i="8"/>
  <c r="N70" i="8"/>
  <c r="N77" i="8" s="1"/>
  <c r="N82" i="8" s="1"/>
  <c r="N71" i="8"/>
  <c r="O74" i="8"/>
  <c r="O69" i="8"/>
  <c r="Q61" i="8"/>
  <c r="R47" i="8"/>
  <c r="Q62" i="8"/>
  <c r="Q59" i="8"/>
  <c r="Q60" i="8"/>
  <c r="Q48" i="8"/>
  <c r="Q57" i="8" s="1"/>
  <c r="H89" i="8"/>
  <c r="I86" i="8"/>
  <c r="P58" i="8"/>
  <c r="P64" i="8" s="1"/>
  <c r="P67" i="8" s="1"/>
  <c r="Q58" i="8" l="1"/>
  <c r="M88" i="8"/>
  <c r="P69" i="8"/>
  <c r="P74" i="8"/>
  <c r="N85" i="8"/>
  <c r="N83" i="8"/>
  <c r="N88" i="8" s="1"/>
  <c r="N87" i="8"/>
  <c r="Q78" i="8"/>
  <c r="Q64" i="8"/>
  <c r="Q67" i="8" s="1"/>
  <c r="Q79" i="8"/>
  <c r="O70" i="8"/>
  <c r="O77" i="8" s="1"/>
  <c r="O82" i="8" s="1"/>
  <c r="O71" i="8"/>
  <c r="P78" i="8"/>
  <c r="R62" i="8"/>
  <c r="R59" i="8"/>
  <c r="R60" i="8"/>
  <c r="B29" i="8" s="1"/>
  <c r="R61" i="8"/>
  <c r="B32" i="8" s="1"/>
  <c r="R48" i="8"/>
  <c r="R57" i="8" s="1"/>
  <c r="S47" i="8"/>
  <c r="I89" i="8"/>
  <c r="J86" i="8"/>
  <c r="J89" i="8" l="1"/>
  <c r="K86" i="8"/>
  <c r="O85" i="8"/>
  <c r="O87" i="8"/>
  <c r="O83" i="8"/>
  <c r="O88" i="8" s="1"/>
  <c r="Q74" i="8"/>
  <c r="Q69" i="8"/>
  <c r="S59" i="8"/>
  <c r="S60" i="8"/>
  <c r="T47" i="8"/>
  <c r="S48" i="8"/>
  <c r="S57" i="8" s="1"/>
  <c r="S61" i="8"/>
  <c r="S62" i="8"/>
  <c r="R58" i="8"/>
  <c r="B26" i="8" s="1"/>
  <c r="R79" i="8"/>
  <c r="R64" i="8"/>
  <c r="R67" i="8" s="1"/>
  <c r="P70" i="8"/>
  <c r="P77" i="8" s="1"/>
  <c r="P82" i="8" s="1"/>
  <c r="P85" i="8" l="1"/>
  <c r="P87" i="8"/>
  <c r="P83" i="8"/>
  <c r="P88" i="8" s="1"/>
  <c r="S79" i="8"/>
  <c r="Q70" i="8"/>
  <c r="Q77" i="8" s="1"/>
  <c r="Q82" i="8" s="1"/>
  <c r="S58" i="8"/>
  <c r="S64" i="8" s="1"/>
  <c r="S67" i="8" s="1"/>
  <c r="R74" i="8"/>
  <c r="R69" i="8"/>
  <c r="T59" i="8"/>
  <c r="T60" i="8"/>
  <c r="U47" i="8"/>
  <c r="T48" i="8"/>
  <c r="T57" i="8" s="1"/>
  <c r="T61" i="8"/>
  <c r="T62" i="8"/>
  <c r="K89" i="8"/>
  <c r="L86" i="8"/>
  <c r="P71" i="8"/>
  <c r="R78" i="8"/>
  <c r="S78" i="8" l="1"/>
  <c r="S74" i="8"/>
  <c r="S69" i="8"/>
  <c r="Q85" i="8"/>
  <c r="Q83" i="8"/>
  <c r="Q88" i="8" s="1"/>
  <c r="Q87" i="8"/>
  <c r="R70" i="8"/>
  <c r="R77" i="8" s="1"/>
  <c r="R82" i="8" s="1"/>
  <c r="T79" i="8"/>
  <c r="U59" i="8"/>
  <c r="U60" i="8"/>
  <c r="V47" i="8"/>
  <c r="U48" i="8"/>
  <c r="U57" i="8" s="1"/>
  <c r="U61" i="8"/>
  <c r="U62" i="8"/>
  <c r="Q71" i="8"/>
  <c r="L89" i="8"/>
  <c r="M86" i="8"/>
  <c r="T58" i="8"/>
  <c r="T78" i="8" s="1"/>
  <c r="V59" i="8" l="1"/>
  <c r="V60" i="8"/>
  <c r="W47" i="8"/>
  <c r="V48" i="8"/>
  <c r="V57" i="8" s="1"/>
  <c r="V61" i="8"/>
  <c r="V62" i="8"/>
  <c r="M89" i="8"/>
  <c r="N86" i="8"/>
  <c r="R85" i="8"/>
  <c r="R83" i="8"/>
  <c r="R88" i="8" s="1"/>
  <c r="R87" i="8"/>
  <c r="T64" i="8"/>
  <c r="T67" i="8" s="1"/>
  <c r="U58" i="8"/>
  <c r="U79" i="8"/>
  <c r="U78" i="8"/>
  <c r="U64" i="8"/>
  <c r="U67" i="8" s="1"/>
  <c r="R71" i="8"/>
  <c r="S70" i="8"/>
  <c r="S77" i="8" s="1"/>
  <c r="S82" i="8" s="1"/>
  <c r="S85" i="8" l="1"/>
  <c r="S83" i="8"/>
  <c r="S88" i="8" s="1"/>
  <c r="S87" i="8"/>
  <c r="S71" i="8"/>
  <c r="T74" i="8"/>
  <c r="T69" i="8"/>
  <c r="N89" i="8"/>
  <c r="O86" i="8"/>
  <c r="V79" i="8"/>
  <c r="W59" i="8"/>
  <c r="W60" i="8"/>
  <c r="W48" i="8"/>
  <c r="W57" i="8" s="1"/>
  <c r="W61" i="8"/>
  <c r="W62" i="8"/>
  <c r="U74" i="8"/>
  <c r="U69" i="8"/>
  <c r="V58" i="8"/>
  <c r="V78" i="8" s="1"/>
  <c r="W58" i="8" l="1"/>
  <c r="W64" i="8" s="1"/>
  <c r="W67" i="8" s="1"/>
  <c r="O89" i="8"/>
  <c r="P86" i="8"/>
  <c r="W79" i="8"/>
  <c r="T70" i="8"/>
  <c r="T77" i="8" s="1"/>
  <c r="T82" i="8" s="1"/>
  <c r="T71" i="8"/>
  <c r="V64" i="8"/>
  <c r="V67" i="8" s="1"/>
  <c r="U70" i="8"/>
  <c r="U77" i="8" s="1"/>
  <c r="U82" i="8" s="1"/>
  <c r="W78" i="8" l="1"/>
  <c r="T85" i="8"/>
  <c r="T87" i="8"/>
  <c r="T83" i="8"/>
  <c r="T88" i="8" s="1"/>
  <c r="U85" i="8"/>
  <c r="U87" i="8"/>
  <c r="U83" i="8"/>
  <c r="U88" i="8" s="1"/>
  <c r="P89" i="8"/>
  <c r="Q86" i="8"/>
  <c r="U71" i="8"/>
  <c r="V74" i="8"/>
  <c r="V69" i="8"/>
  <c r="W74" i="8"/>
  <c r="W69" i="8"/>
  <c r="Q89" i="8" l="1"/>
  <c r="R86" i="8"/>
  <c r="W70" i="8"/>
  <c r="W71" i="8"/>
  <c r="V70" i="8"/>
  <c r="V77" i="8" s="1"/>
  <c r="V82" i="8" s="1"/>
  <c r="V71" i="8" l="1"/>
  <c r="W77" i="8"/>
  <c r="W82" i="8" s="1"/>
  <c r="W85" i="8" s="1"/>
  <c r="W87" i="8"/>
  <c r="W83" i="8"/>
  <c r="V85" i="8"/>
  <c r="V83" i="8"/>
  <c r="V88" i="8" s="1"/>
  <c r="V87" i="8"/>
  <c r="R89" i="8"/>
  <c r="G28" i="8"/>
  <c r="S86" i="8"/>
  <c r="W88" i="8" l="1"/>
  <c r="G26" i="8" s="1"/>
  <c r="S89" i="8"/>
  <c r="T86" i="8"/>
  <c r="T89" i="8" l="1"/>
  <c r="U86" i="8"/>
  <c r="U89" i="8" l="1"/>
  <c r="V86" i="8"/>
  <c r="V89" i="8" l="1"/>
  <c r="W86" i="8"/>
  <c r="W89" i="8" s="1"/>
  <c r="G27" i="8" l="1"/>
</calcChain>
</file>

<file path=xl/sharedStrings.xml><?xml version="1.0" encoding="utf-8"?>
<sst xmlns="http://schemas.openxmlformats.org/spreadsheetml/2006/main" count="1100" uniqueCount="561">
  <si>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</si>
  <si>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</si>
  <si>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</si>
  <si>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</si>
  <si>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</si>
  <si>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</si>
  <si>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O_К2_12</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</si>
  <si>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</si>
  <si>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</si>
  <si>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</si>
  <si>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</si>
  <si>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</si>
  <si>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</si>
  <si>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</si>
  <si>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</si>
  <si>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</si>
  <si>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</si>
  <si>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</si>
  <si>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</si>
  <si>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</si>
  <si>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</si>
  <si>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</si>
  <si>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</si>
  <si>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</si>
  <si>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</si>
  <si>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</si>
  <si>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</si>
  <si>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</si>
  <si>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</si>
  <si>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</si>
  <si>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</si>
  <si>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</si>
  <si>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</si>
  <si>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</si>
  <si>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</si>
  <si>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</si>
  <si>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</si>
  <si>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</si>
  <si>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</si>
  <si>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</si>
  <si>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</si>
  <si>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</si>
  <si>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</si>
  <si>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</si>
  <si>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</si>
  <si>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</si>
  <si>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</si>
  <si>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</si>
  <si>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</si>
  <si>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</si>
  <si>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</si>
  <si>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</si>
  <si>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</si>
  <si>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</si>
  <si>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</si>
  <si>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</si>
  <si>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</si>
  <si>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</si>
  <si>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</si>
  <si>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</si>
  <si>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</si>
  <si>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</si>
  <si>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</si>
  <si>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</si>
  <si>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</si>
  <si>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</si>
  <si>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</si>
  <si>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</si>
  <si>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</si>
  <si>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</si>
  <si>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</si>
  <si>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</si>
  <si>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</si>
  <si>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</si>
  <si>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</si>
  <si>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</si>
  <si>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</si>
  <si>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</si>
  <si>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</si>
  <si>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</si>
  <si>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</si>
  <si>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</si>
  <si>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</si>
  <si>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</si>
  <si>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</si>
  <si>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</si>
  <si>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</si>
  <si>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</si>
  <si>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</si>
  <si>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</si>
  <si>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</si>
  <si>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</si>
  <si>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</si>
  <si>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</si>
  <si>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</si>
  <si>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</si>
  <si>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</si>
  <si>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</si>
  <si>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</si>
  <si>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</si>
  <si>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</si>
  <si>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</si>
  <si>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</si>
  <si>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</si>
  <si>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</si>
  <si>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</si>
  <si>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</si>
  <si>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</si>
  <si>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</si>
  <si>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</si>
  <si>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</si>
  <si>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</si>
  <si>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</si>
  <si>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</si>
  <si>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</si>
  <si>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</si>
  <si>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</si>
  <si>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</si>
  <si>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</si>
  <si>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</si>
  <si>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</si>
  <si>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</si>
  <si>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</si>
  <si>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</si>
  <si>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</si>
  <si>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</si>
  <si>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</si>
  <si>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</si>
  <si>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</si>
  <si>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</si>
  <si>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</si>
  <si>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</si>
  <si>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</si>
  <si>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</si>
  <si>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</si>
  <si>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</si>
  <si>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</si>
  <si>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</si>
  <si>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</si>
  <si>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</si>
  <si>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</si>
  <si>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</si>
  <si>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</si>
  <si>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</si>
  <si>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</si>
  <si>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</si>
  <si>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</si>
  <si>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</si>
  <si>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</si>
  <si>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</si>
  <si>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</si>
  <si>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</si>
  <si>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</si>
  <si>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</si>
  <si>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</si>
  <si>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</si>
  <si>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</si>
  <si>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</si>
  <si>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</si>
  <si>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</si>
  <si>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</si>
  <si>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</si>
  <si>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</si>
  <si>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</si>
  <si>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</si>
  <si>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</si>
  <si>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</si>
  <si>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</si>
  <si>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</si>
  <si>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</si>
  <si>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</si>
  <si>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</si>
  <si>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</si>
  <si>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</si>
  <si>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</si>
  <si>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</si>
  <si>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</si>
  <si>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</si>
  <si>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</si>
  <si>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</si>
  <si>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</si>
  <si>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</si>
  <si>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</si>
  <si>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</si>
  <si>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</si>
  <si>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</si>
  <si>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</si>
  <si>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</si>
  <si>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</si>
  <si>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</si>
  <si>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</si>
  <si>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</si>
  <si>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</si>
  <si>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</si>
  <si>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</si>
  <si>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</si>
  <si>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</si>
  <si>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</si>
  <si>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</si>
  <si>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</si>
  <si>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</si>
  <si>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</si>
  <si>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</si>
  <si>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</si>
  <si>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</si>
  <si>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</si>
  <si>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</si>
  <si>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</si>
  <si>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</si>
  <si>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</si>
  <si>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</si>
  <si>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</si>
  <si>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</si>
  <si>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</si>
  <si>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</si>
  <si>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</si>
  <si>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</si>
  <si>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</si>
  <si>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</si>
  <si>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</si>
  <si>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</si>
  <si>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</si>
  <si>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</si>
  <si>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</si>
  <si>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</si>
  <si>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</si>
  <si>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</si>
  <si>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</si>
  <si>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</si>
  <si>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</si>
  <si>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</si>
  <si>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</si>
  <si>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</si>
  <si>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</si>
  <si>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</si>
  <si>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</si>
  <si>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</si>
  <si>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</si>
  <si>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</si>
  <si>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</si>
  <si>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</si>
  <si>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</si>
  <si>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</si>
  <si>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</si>
  <si>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</si>
  <si>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</si>
  <si>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</si>
  <si>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</si>
  <si>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</si>
  <si>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</si>
  <si>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</si>
  <si>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</si>
  <si>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</si>
  <si>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</si>
  <si>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</si>
  <si>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</si>
  <si>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</si>
  <si>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</si>
  <si>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</si>
  <si>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</si>
  <si>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</si>
  <si>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</si>
  <si>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</si>
  <si>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</si>
  <si>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</si>
  <si>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</si>
  <si>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</si>
  <si>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</si>
  <si>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</si>
  <si>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</si>
  <si>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</si>
  <si>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</si>
  <si>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</si>
  <si>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</si>
  <si>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</si>
  <si>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</si>
  <si>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</si>
  <si>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</si>
  <si>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</si>
  <si>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</si>
  <si>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</si>
  <si>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</si>
  <si>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</si>
  <si>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</si>
  <si>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</si>
  <si>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</si>
  <si>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</si>
  <si>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</si>
  <si>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</si>
  <si>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</si>
  <si>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</si>
  <si>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</si>
  <si>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</si>
  <si>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</si>
  <si>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</si>
  <si>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</si>
  <si>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</si>
  <si>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</si>
  <si>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</si>
  <si>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</si>
  <si>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</si>
  <si>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</si>
  <si>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</si>
  <si>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</si>
  <si>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</si>
  <si>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</si>
  <si>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</si>
  <si>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</si>
  <si>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</si>
  <si>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</si>
  <si>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</si>
  <si>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</si>
  <si>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</si>
  <si>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</si>
  <si>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</si>
  <si>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</si>
  <si>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</si>
  <si>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</si>
  <si>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</si>
  <si>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</si>
  <si>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</si>
  <si>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</si>
  <si>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</si>
  <si>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</si>
  <si>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</si>
  <si>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</si>
  <si>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</si>
  <si>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</si>
  <si>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</si>
  <si>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</si>
  <si>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</si>
  <si>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</si>
  <si>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</si>
  <si>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</si>
  <si>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</si>
  <si>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</si>
  <si>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</si>
  <si>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</si>
  <si>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</si>
  <si>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</si>
  <si>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</si>
  <si>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</si>
  <si>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</si>
  <si>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</si>
  <si>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</si>
  <si>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</si>
  <si>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</si>
  <si>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</si>
  <si>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</si>
  <si>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</si>
  <si>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</si>
  <si>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</si>
  <si>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</si>
  <si>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</si>
  <si>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</si>
  <si>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</si>
  <si>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</si>
  <si>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</si>
  <si>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</si>
  <si>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</si>
  <si>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</si>
  <si>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</si>
  <si>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</si>
  <si>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</si>
  <si>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</si>
  <si>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</si>
  <si>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</si>
  <si>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</si>
  <si>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</si>
  <si>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</si>
  <si>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</si>
  <si>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</si>
  <si>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</si>
  <si>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</si>
  <si>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</si>
  <si>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</si>
  <si>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</si>
  <si>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</si>
  <si>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</si>
  <si>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</si>
  <si>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</si>
  <si>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</si>
  <si>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</si>
  <si>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</si>
  <si>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</si>
  <si>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</si>
  <si>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</si>
  <si>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</si>
  <si>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</si>
  <si>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</si>
  <si>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</si>
  <si>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</si>
  <si>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</si>
  <si>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</si>
  <si>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</si>
  <si>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</si>
  <si>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</si>
  <si>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</si>
  <si>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</si>
  <si>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</si>
  <si>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</si>
  <si>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</si>
  <si>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</si>
  <si>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</si>
  <si>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</si>
  <si>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</si>
  <si>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</si>
  <si>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</si>
  <si>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</si>
  <si>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</si>
  <si>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</si>
  <si>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</si>
  <si>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</si>
  <si>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</si>
  <si>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</si>
  <si>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</si>
  <si>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</si>
  <si>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</si>
  <si>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</si>
  <si>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</si>
  <si>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</si>
  <si>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</si>
  <si>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</si>
  <si>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</si>
  <si>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</si>
  <si>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</si>
  <si>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</si>
  <si>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</si>
  <si>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</si>
  <si>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</si>
  <si>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</si>
  <si>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</si>
  <si>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</si>
  <si>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</si>
  <si>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</si>
  <si>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</si>
  <si>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</si>
  <si>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</si>
  <si>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</si>
  <si>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</si>
  <si>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</si>
  <si>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</si>
  <si>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</si>
  <si>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</si>
  <si>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</si>
  <si>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</si>
  <si>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</si>
  <si>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</si>
  <si>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</si>
  <si>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</si>
  <si>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</si>
  <si>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</si>
  <si>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</si>
  <si>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</si>
  <si>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</si>
  <si>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</si>
  <si>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</si>
  <si>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</si>
  <si>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</si>
  <si>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</si>
  <si>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</si>
  <si>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</si>
  <si>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</si>
  <si>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</si>
  <si>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</si>
  <si>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</si>
  <si>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</si>
  <si>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</si>
  <si>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</si>
  <si>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</si>
  <si>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</si>
  <si>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</si>
  <si>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</si>
  <si>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</si>
  <si>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</si>
  <si>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</si>
  <si>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</si>
  <si>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</si>
  <si>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</si>
  <si>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</si>
  <si>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</si>
  <si>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</si>
  <si>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</si>
  <si>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</si>
  <si>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</si>
  <si>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</si>
  <si>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</si>
  <si>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</si>
  <si>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</si>
  <si>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</si>
  <si>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</si>
  <si>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</si>
  <si>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</si>
  <si>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</si>
  <si>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</si>
  <si>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</si>
  <si>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</si>
  <si>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</si>
  <si>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</si>
  <si>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</si>
  <si>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</si>
  <si>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</si>
  <si>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</si>
  <si>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</si>
  <si>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</si>
  <si>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</si>
  <si>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</si>
  <si>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</si>
  <si>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</si>
  <si>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</si>
  <si>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</si>
  <si>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</si>
  <si>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</si>
  <si>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</si>
  <si>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</si>
  <si>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</si>
  <si>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</si>
  <si>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</si>
  <si>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</si>
  <si>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</si>
  <si>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</si>
  <si>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</si>
  <si>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ВЛ 0,4 кВ от КТП № 49 по ВЛ 10 кВ № 8 ПС Красноармейская</t>
  </si>
  <si>
    <t>по всей трассе ВЛ</t>
  </si>
  <si>
    <t>А-50,А-35,А-16</t>
  </si>
  <si>
    <t>СИП-2 4*95, СИП-2 4*50</t>
  </si>
  <si>
    <t>ВЛ</t>
  </si>
  <si>
    <t>ВЛИ</t>
  </si>
  <si>
    <t>деревянные опоры с приставками и без приставок(в земле)</t>
  </si>
  <si>
    <t>ж/б</t>
  </si>
  <si>
    <t xml:space="preserve">№5 15.03.2024
</t>
  </si>
  <si>
    <t>реконструкция</t>
  </si>
  <si>
    <t>ПКГУП "КЭС"</t>
  </si>
  <si>
    <t>Модернизация</t>
  </si>
  <si>
    <t>закупка не проведена</t>
  </si>
  <si>
    <t>Реконструкция ВЛ 0,4 кВ от ПС Кунгур (замена неизолирвоанного провода на СИП, замена опор), L-11,6км</t>
  </si>
  <si>
    <t>Пермский край, Кунгурский муниципальный округ</t>
  </si>
  <si>
    <t xml:space="preserve">МВ×А-0;т.у.-0; км ЛЭП-11,6; шт-0; </t>
  </si>
  <si>
    <t>И</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</si>
  <si>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</si>
  <si>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</si>
  <si>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</si>
  <si>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</si>
  <si>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</si>
  <si>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</si>
  <si>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</si>
  <si>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1.2.2.2</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</si>
  <si>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</si>
  <si>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"КГЭС" ПКГУП "КЭС"</t>
  </si>
  <si>
    <t>Пермский край</t>
  </si>
  <si>
    <t>Кунгурский муниципальный округ</t>
  </si>
  <si>
    <t>не относится</t>
  </si>
  <si>
    <t>В соответствии с данными формы I0427_1025902545767_01_0_*</t>
  </si>
  <si>
    <t>не предусмотрен</t>
  </si>
  <si>
    <t>отсутствуют</t>
  </si>
  <si>
    <t>Реконструкция ВЛ-0,4 кВ. Обеспечение гарантированного электроснабжения потребителей электроэнергией соответствующего качества согласно требованиями ГОСТ 32144-2013,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Реконструкция ВЛ-0,4кВ с применением провода СИП, заменой ж/б опор. Улучшение количественных показателей надежности электроснабжения Saidi, Saifi в соответствии с формой №1.</t>
  </si>
  <si>
    <t>выделение этапов не предусматривается</t>
  </si>
  <si>
    <t>Акт технического осмотра</t>
  </si>
  <si>
    <t>Год раскрытия информации: 2026 год</t>
  </si>
  <si>
    <t>0,35 млн руб с НДС</t>
  </si>
  <si>
    <t>0,29 млн руб без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</si>
</sst>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2"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5" fillId="0" borderId="0" xfId="0" applyFont="1" applyFill="1" applyAlignment="1">
      <alignment horizont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7" fillId="0" borderId="0" xfId="0" applyFont="1" applyFill="1" applyAlignment="1">
      <alignment horizontal="center" vertical="top" wrapText="1"/>
    </xf>
    <xf numFmtId="0" fontId="7" fillId="0" borderId="0" xfId="0" applyFont="1" applyFill="1" applyAlignment="1">
      <alignment horizont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2659174.4880349832</c:v>
                </c:pt>
                <c:pt idx="3">
                  <c:v>4491103.3982731486</c:v>
                </c:pt>
                <c:pt idx="4">
                  <c:v>6493245.0964101003</c:v>
                </c:pt>
                <c:pt idx="5">
                  <c:v>8682554.6719025802</c:v>
                </c:pt>
                <c:pt idx="6">
                  <c:v>11077699.84756279</c:v>
                </c:pt>
                <c:pt idx="7">
                  <c:v>13699236.050691575</c:v>
                </c:pt>
                <c:pt idx="8">
                  <c:v>16569799.560740862</c:v>
                </c:pt>
                <c:pt idx="9">
                  <c:v>19714320.61538741</c:v>
                </c:pt>
                <c:pt idx="10">
                  <c:v>23160258.554125041</c:v>
                </c:pt>
                <c:pt idx="11">
                  <c:v>26937861.296487454</c:v>
                </c:pt>
                <c:pt idx="12">
                  <c:v>31080451.692996845</c:v>
                </c:pt>
                <c:pt idx="13">
                  <c:v>35624743.553327031</c:v>
                </c:pt>
                <c:pt idx="14">
                  <c:v>40611190.450663611</c:v>
                </c:pt>
                <c:pt idx="15">
                  <c:v>46084370.726813816</c:v>
                </c:pt>
                <c:pt idx="16">
                  <c:v>52093412.482557125</c:v>
                </c:pt>
              </c:numCache>
            </c:numRef>
          </c:val>
          <c:smooth val="0"/>
          <c:extLst>
            <c:ext xmlns:c16="http://schemas.microsoft.com/office/drawing/2014/chart" uri="{C3380CC4-5D6E-409C-BE32-E72D297353CC}">
              <c16:uniqueId val="{00000000-6B63-4627-ADB7-F9993A2A137F}"/>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1488317.9054515711</c:v>
                </c:pt>
                <c:pt idx="3">
                  <c:v>1434669.0502295918</c:v>
                </c:pt>
                <c:pt idx="4">
                  <c:v>1387584.6287967556</c:v>
                </c:pt>
                <c:pt idx="5">
                  <c:v>1342744.5633373242</c:v>
                </c:pt>
                <c:pt idx="6">
                  <c:v>1299988.8422507236</c:v>
                </c:pt>
                <c:pt idx="7">
                  <c:v>1259172.4086994841</c:v>
                </c:pt>
                <c:pt idx="8">
                  <c:v>1220163.5734957352</c:v>
                </c:pt>
                <c:pt idx="9">
                  <c:v>1182842.6050985474</c:v>
                </c:pt>
                <c:pt idx="10">
                  <c:v>1147100.4765831865</c:v>
                </c:pt>
                <c:pt idx="11">
                  <c:v>1112837.7517492645</c:v>
                </c:pt>
                <c:pt idx="12">
                  <c:v>1079963.5945759763</c:v>
                </c:pt>
                <c:pt idx="13">
                  <c:v>1048394.8880395242</c:v>
                </c:pt>
                <c:pt idx="14">
                  <c:v>1018055.4499073931</c:v>
                </c:pt>
                <c:pt idx="15">
                  <c:v>988875.33454011602</c:v>
                </c:pt>
                <c:pt idx="16">
                  <c:v>960790.21098473016</c:v>
                </c:pt>
              </c:numCache>
            </c:numRef>
          </c:val>
          <c:smooth val="0"/>
          <c:extLst>
            <c:ext xmlns:c16="http://schemas.microsoft.com/office/drawing/2014/chart" uri="{C3380CC4-5D6E-409C-BE32-E72D297353CC}">
              <c16:uniqueId val="{00000001-6B63-4627-ADB7-F9993A2A137F}"/>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558</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6</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7</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535</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8</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9</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546</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15</v>
      </c>
      <c r="B23" s="20" t="s">
        <v>16</v>
      </c>
      <c r="C23" s="17" t="s">
        <v>547</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548</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549</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550</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551</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85</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552</v>
      </c>
    </row>
    <row r="41" spans="1:24" ht="63" x14ac:dyDescent="0.25">
      <c r="A41" s="18" t="s">
        <v>47</v>
      </c>
      <c r="B41" s="24" t="s">
        <v>48</v>
      </c>
      <c r="C41" s="17" t="s">
        <v>553</v>
      </c>
    </row>
    <row r="42" spans="1:24" ht="47.25" x14ac:dyDescent="0.25">
      <c r="A42" s="18" t="s">
        <v>49</v>
      </c>
      <c r="B42" s="24" t="s">
        <v>50</v>
      </c>
      <c r="C42" s="17" t="s">
        <v>553</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554</v>
      </c>
    </row>
    <row r="47" spans="1:24" ht="18.75" customHeight="1" x14ac:dyDescent="0.25">
      <c r="A47" s="21"/>
      <c r="B47" s="22"/>
      <c r="C47" s="23"/>
    </row>
    <row r="48" spans="1:24" ht="31.5" x14ac:dyDescent="0.25">
      <c r="A48" s="18" t="s">
        <v>59</v>
      </c>
      <c r="B48" s="24" t="s">
        <v>60</v>
      </c>
      <c r="C48" s="25" t="s">
        <v>559</v>
      </c>
    </row>
    <row r="49" spans="1:3" ht="31.5" x14ac:dyDescent="0.25">
      <c r="A49" s="18" t="s">
        <v>61</v>
      </c>
      <c r="B49" s="24" t="s">
        <v>62</v>
      </c>
      <c r="C49" s="25" t="s">
        <v>560</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O_К2_12</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Реконструкция ВЛ 0,4 кВ от ПС Кунгур (замена неизолирвоанного провода на СИП, замена опор), L-11,6км</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5" t="s">
        <v>331</v>
      </c>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275"/>
      <c r="AB18" s="275"/>
      <c r="AC18" s="275"/>
      <c r="AD18" s="275"/>
      <c r="AE18" s="275"/>
      <c r="AF18" s="275"/>
      <c r="AG18" s="275"/>
      <c r="AH18" s="7"/>
      <c r="AI18" s="7"/>
      <c r="AJ18" s="7"/>
      <c r="AK18" s="7"/>
    </row>
    <row r="20" spans="1:37" ht="30" customHeight="1" x14ac:dyDescent="0.25">
      <c r="A20" s="241" t="s">
        <v>332</v>
      </c>
      <c r="B20" s="241" t="s">
        <v>333</v>
      </c>
      <c r="C20" s="240" t="s">
        <v>334</v>
      </c>
      <c r="D20" s="240"/>
      <c r="E20" s="239" t="s">
        <v>335</v>
      </c>
      <c r="F20" s="239"/>
      <c r="G20" s="241" t="s">
        <v>336</v>
      </c>
      <c r="H20" s="276">
        <v>2024</v>
      </c>
      <c r="I20" s="277"/>
      <c r="J20" s="277"/>
      <c r="K20" s="277"/>
      <c r="L20" s="276">
        <v>2025</v>
      </c>
      <c r="M20" s="277"/>
      <c r="N20" s="277"/>
      <c r="O20" s="277"/>
      <c r="P20" s="276">
        <v>2026</v>
      </c>
      <c r="Q20" s="277"/>
      <c r="R20" s="277"/>
      <c r="S20" s="277"/>
      <c r="T20" s="276">
        <v>2027</v>
      </c>
      <c r="U20" s="277"/>
      <c r="V20" s="277"/>
      <c r="W20" s="277"/>
      <c r="X20" s="276">
        <v>2028</v>
      </c>
      <c r="Y20" s="277"/>
      <c r="Z20" s="277"/>
      <c r="AA20" s="277"/>
      <c r="AB20" s="276">
        <v>2029</v>
      </c>
      <c r="AC20" s="277"/>
      <c r="AD20" s="277"/>
      <c r="AE20" s="277"/>
      <c r="AF20" s="240" t="s">
        <v>337</v>
      </c>
      <c r="AG20" s="240"/>
      <c r="AH20" s="7"/>
      <c r="AI20" s="7"/>
      <c r="AJ20" s="7"/>
    </row>
    <row r="21" spans="1:37" ht="48" customHeight="1" x14ac:dyDescent="0.25">
      <c r="A21" s="242"/>
      <c r="B21" s="242"/>
      <c r="C21" s="240"/>
      <c r="D21" s="240"/>
      <c r="E21" s="239"/>
      <c r="F21" s="239"/>
      <c r="G21" s="242"/>
      <c r="H21" s="240" t="s">
        <v>271</v>
      </c>
      <c r="I21" s="240"/>
      <c r="J21" s="240" t="s">
        <v>338</v>
      </c>
      <c r="K21" s="240"/>
      <c r="L21" s="240" t="s">
        <v>271</v>
      </c>
      <c r="M21" s="240"/>
      <c r="N21" s="240" t="s">
        <v>339</v>
      </c>
      <c r="O21" s="240"/>
      <c r="P21" s="240" t="s">
        <v>271</v>
      </c>
      <c r="Q21" s="240"/>
      <c r="R21" s="240" t="s">
        <v>339</v>
      </c>
      <c r="S21" s="240"/>
      <c r="T21" s="240" t="s">
        <v>271</v>
      </c>
      <c r="U21" s="240"/>
      <c r="V21" s="240" t="s">
        <v>339</v>
      </c>
      <c r="W21" s="240"/>
      <c r="X21" s="240" t="s">
        <v>271</v>
      </c>
      <c r="Y21" s="240"/>
      <c r="Z21" s="240" t="s">
        <v>339</v>
      </c>
      <c r="AA21" s="240"/>
      <c r="AB21" s="240" t="s">
        <v>271</v>
      </c>
      <c r="AC21" s="240"/>
      <c r="AD21" s="240" t="s">
        <v>339</v>
      </c>
      <c r="AE21" s="240"/>
      <c r="AF21" s="240"/>
      <c r="AG21" s="240"/>
    </row>
    <row r="22" spans="1:37" ht="81" customHeight="1" x14ac:dyDescent="0.25">
      <c r="A22" s="243"/>
      <c r="B22" s="243"/>
      <c r="C22" s="192" t="s">
        <v>271</v>
      </c>
      <c r="D22" s="192" t="s">
        <v>339</v>
      </c>
      <c r="E22" s="192" t="s">
        <v>340</v>
      </c>
      <c r="F22" s="192" t="s">
        <v>341</v>
      </c>
      <c r="G22" s="243"/>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17.498520191999997</v>
      </c>
      <c r="D24" s="196">
        <v>4.3746300479999993</v>
      </c>
      <c r="E24" s="196">
        <v>4.3746300479999993</v>
      </c>
      <c r="F24" s="197">
        <v>4.3746300479999993</v>
      </c>
      <c r="G24" s="196">
        <v>0</v>
      </c>
      <c r="H24" s="196">
        <v>0</v>
      </c>
      <c r="I24" s="196">
        <v>0</v>
      </c>
      <c r="J24" s="196">
        <v>4.3746300479999993</v>
      </c>
      <c r="K24" s="196">
        <v>4</v>
      </c>
      <c r="L24" s="196">
        <v>4.3746300479999993</v>
      </c>
      <c r="M24" s="196">
        <v>4</v>
      </c>
      <c r="N24" s="196">
        <v>0</v>
      </c>
      <c r="O24" s="196">
        <v>0</v>
      </c>
      <c r="P24" s="196">
        <v>4.3746300479999993</v>
      </c>
      <c r="Q24" s="196">
        <v>4</v>
      </c>
      <c r="R24" s="196">
        <v>0</v>
      </c>
      <c r="S24" s="196">
        <v>0</v>
      </c>
      <c r="T24" s="196">
        <v>4.3746300479999993</v>
      </c>
      <c r="U24" s="196">
        <v>4</v>
      </c>
      <c r="V24" s="196">
        <v>0</v>
      </c>
      <c r="W24" s="196">
        <v>0</v>
      </c>
      <c r="X24" s="196">
        <v>4.3746300479999993</v>
      </c>
      <c r="Y24" s="196">
        <v>4</v>
      </c>
      <c r="Z24" s="196">
        <v>0</v>
      </c>
      <c r="AA24" s="196">
        <v>0</v>
      </c>
      <c r="AB24" s="196">
        <v>0</v>
      </c>
      <c r="AC24" s="196">
        <v>0</v>
      </c>
      <c r="AD24" s="196">
        <v>0</v>
      </c>
      <c r="AE24" s="198">
        <v>0</v>
      </c>
      <c r="AF24" s="199">
        <v>17.498520191999997</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4.3746300479999993</v>
      </c>
      <c r="D27" s="26">
        <v>0</v>
      </c>
      <c r="E27" s="26">
        <v>0</v>
      </c>
      <c r="F27" s="203">
        <v>0</v>
      </c>
      <c r="G27" s="26">
        <v>0</v>
      </c>
      <c r="H27" s="26">
        <v>0</v>
      </c>
      <c r="I27" s="26">
        <v>0</v>
      </c>
      <c r="J27" s="26">
        <v>4.3746300479999993</v>
      </c>
      <c r="K27" s="26">
        <v>4</v>
      </c>
      <c r="L27" s="26">
        <v>0</v>
      </c>
      <c r="M27" s="26">
        <v>0</v>
      </c>
      <c r="N27" s="26">
        <v>0</v>
      </c>
      <c r="O27" s="26">
        <v>0</v>
      </c>
      <c r="P27" s="26">
        <v>0</v>
      </c>
      <c r="Q27" s="26">
        <v>0</v>
      </c>
      <c r="R27" s="26">
        <v>0</v>
      </c>
      <c r="S27" s="26">
        <v>0</v>
      </c>
      <c r="T27" s="26">
        <v>0</v>
      </c>
      <c r="U27" s="26">
        <v>0</v>
      </c>
      <c r="V27" s="26">
        <v>0</v>
      </c>
      <c r="W27" s="26">
        <v>0</v>
      </c>
      <c r="X27" s="200">
        <v>4.3746300479999993</v>
      </c>
      <c r="Y27" s="200">
        <v>4</v>
      </c>
      <c r="Z27" s="26">
        <v>0</v>
      </c>
      <c r="AA27" s="26">
        <v>0</v>
      </c>
      <c r="AB27" s="26">
        <v>0</v>
      </c>
      <c r="AC27" s="26">
        <v>0</v>
      </c>
      <c r="AD27" s="26">
        <v>0</v>
      </c>
      <c r="AE27" s="204">
        <v>0</v>
      </c>
      <c r="AF27" s="205">
        <v>4.3746300479999993</v>
      </c>
      <c r="AG27" s="200">
        <v>0</v>
      </c>
    </row>
    <row r="28" spans="1:37" x14ac:dyDescent="0.25">
      <c r="A28" s="201" t="s">
        <v>352</v>
      </c>
      <c r="B28" s="202" t="s">
        <v>353</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13.123890143999997</v>
      </c>
      <c r="D29" s="26">
        <v>4.3746300479999993</v>
      </c>
      <c r="E29" s="26">
        <v>4.3746300479999993</v>
      </c>
      <c r="F29" s="203">
        <v>4.3746300479999993</v>
      </c>
      <c r="G29" s="26">
        <v>0</v>
      </c>
      <c r="H29" s="26">
        <v>0</v>
      </c>
      <c r="I29" s="26">
        <v>0</v>
      </c>
      <c r="J29" s="26">
        <v>0</v>
      </c>
      <c r="K29" s="26">
        <v>0</v>
      </c>
      <c r="L29" s="26">
        <v>4.3746300479999993</v>
      </c>
      <c r="M29" s="26">
        <v>4</v>
      </c>
      <c r="N29" s="26">
        <v>0</v>
      </c>
      <c r="O29" s="26">
        <v>0</v>
      </c>
      <c r="P29" s="26">
        <v>4.3746300479999993</v>
      </c>
      <c r="Q29" s="26">
        <v>4</v>
      </c>
      <c r="R29" s="26">
        <v>0</v>
      </c>
      <c r="S29" s="26">
        <v>0</v>
      </c>
      <c r="T29" s="26">
        <v>4.3746300479999993</v>
      </c>
      <c r="U29" s="26">
        <v>4</v>
      </c>
      <c r="V29" s="26">
        <v>0</v>
      </c>
      <c r="W29" s="26">
        <v>0</v>
      </c>
      <c r="X29" s="26">
        <v>0</v>
      </c>
      <c r="Y29" s="26">
        <v>0</v>
      </c>
      <c r="Z29" s="26">
        <v>0</v>
      </c>
      <c r="AA29" s="26">
        <v>0</v>
      </c>
      <c r="AB29" s="26">
        <v>0</v>
      </c>
      <c r="AC29" s="26">
        <v>0</v>
      </c>
      <c r="AD29" s="26">
        <v>0</v>
      </c>
      <c r="AE29" s="204">
        <v>0</v>
      </c>
      <c r="AF29" s="205">
        <v>13.123890143999997</v>
      </c>
      <c r="AG29" s="200">
        <v>0</v>
      </c>
    </row>
    <row r="30" spans="1:37" s="7" customFormat="1" ht="47.25" x14ac:dyDescent="0.25">
      <c r="A30" s="207" t="s">
        <v>15</v>
      </c>
      <c r="B30" s="208" t="s">
        <v>356</v>
      </c>
      <c r="C30" s="200">
        <v>0</v>
      </c>
      <c r="D30" s="200">
        <v>18.227625199999995</v>
      </c>
      <c r="E30" s="200">
        <v>18.227625199999995</v>
      </c>
      <c r="F30" s="200">
        <v>18.227625199999995</v>
      </c>
      <c r="G30" s="200">
        <v>0</v>
      </c>
      <c r="H30" s="200">
        <v>0</v>
      </c>
      <c r="I30" s="200">
        <v>0</v>
      </c>
      <c r="J30" s="200">
        <v>3.6455250399999994</v>
      </c>
      <c r="K30" s="200">
        <v>4</v>
      </c>
      <c r="L30" s="200">
        <v>3.6455250399999994</v>
      </c>
      <c r="M30" s="200">
        <v>4</v>
      </c>
      <c r="N30" s="26">
        <v>0</v>
      </c>
      <c r="O30" s="200">
        <v>0</v>
      </c>
      <c r="P30" s="200">
        <v>3.6455250399999994</v>
      </c>
      <c r="Q30" s="200">
        <v>4</v>
      </c>
      <c r="R30" s="26">
        <v>0</v>
      </c>
      <c r="S30" s="200">
        <v>0</v>
      </c>
      <c r="T30" s="200">
        <v>3.6455250399999994</v>
      </c>
      <c r="U30" s="200">
        <v>4</v>
      </c>
      <c r="V30" s="200">
        <v>0</v>
      </c>
      <c r="W30" s="200">
        <v>0</v>
      </c>
      <c r="X30" s="200">
        <v>3.6455250399999994</v>
      </c>
      <c r="Y30" s="200">
        <v>4</v>
      </c>
      <c r="Z30" s="200">
        <v>0</v>
      </c>
      <c r="AA30" s="200">
        <v>0</v>
      </c>
      <c r="AB30" s="200">
        <v>0</v>
      </c>
      <c r="AC30" s="200">
        <v>0</v>
      </c>
      <c r="AD30" s="200">
        <v>0</v>
      </c>
      <c r="AE30" s="209">
        <v>0</v>
      </c>
      <c r="AF30" s="199">
        <v>14.582100159999998</v>
      </c>
      <c r="AG30" s="200">
        <v>0</v>
      </c>
    </row>
    <row r="31" spans="1:37" x14ac:dyDescent="0.25">
      <c r="A31" s="201" t="s">
        <v>357</v>
      </c>
      <c r="B31" s="202" t="s">
        <v>358</v>
      </c>
      <c r="C31" s="200">
        <v>0</v>
      </c>
      <c r="D31" s="200">
        <v>1.8227625199999995</v>
      </c>
      <c r="E31" s="26">
        <v>1.8227625199999995</v>
      </c>
      <c r="F31" s="26">
        <v>1.8227625199999995</v>
      </c>
      <c r="G31" s="200">
        <v>0</v>
      </c>
      <c r="H31" s="26">
        <v>0</v>
      </c>
      <c r="I31" s="26">
        <v>0</v>
      </c>
      <c r="J31" s="200">
        <v>3.6455250399999994</v>
      </c>
      <c r="K31" s="26">
        <v>4</v>
      </c>
      <c r="L31" s="26">
        <v>0.36455250399999994</v>
      </c>
      <c r="M31" s="200">
        <v>4</v>
      </c>
      <c r="N31" s="200">
        <v>0</v>
      </c>
      <c r="O31" s="26">
        <v>0</v>
      </c>
      <c r="P31" s="200">
        <v>0.36455250399999994</v>
      </c>
      <c r="Q31" s="26">
        <v>4</v>
      </c>
      <c r="R31" s="200">
        <v>0</v>
      </c>
      <c r="S31" s="26">
        <v>0</v>
      </c>
      <c r="T31" s="200">
        <v>0.36455250399999994</v>
      </c>
      <c r="U31" s="26">
        <v>4</v>
      </c>
      <c r="V31" s="200">
        <v>0</v>
      </c>
      <c r="W31" s="26">
        <v>0</v>
      </c>
      <c r="X31" s="26">
        <v>0.36455250399999994</v>
      </c>
      <c r="Y31" s="200">
        <v>4</v>
      </c>
      <c r="Z31" s="200">
        <v>0</v>
      </c>
      <c r="AA31" s="26">
        <v>0</v>
      </c>
      <c r="AB31" s="26">
        <v>0</v>
      </c>
      <c r="AC31" s="26">
        <v>0</v>
      </c>
      <c r="AD31" s="200">
        <v>0</v>
      </c>
      <c r="AE31" s="204">
        <v>0</v>
      </c>
      <c r="AF31" s="199">
        <v>1.4582100159999998</v>
      </c>
      <c r="AG31" s="200">
        <v>0</v>
      </c>
    </row>
    <row r="32" spans="1:37" ht="31.5" x14ac:dyDescent="0.25">
      <c r="A32" s="201" t="s">
        <v>359</v>
      </c>
      <c r="B32" s="202" t="s">
        <v>360</v>
      </c>
      <c r="C32" s="200">
        <v>0</v>
      </c>
      <c r="D32" s="200">
        <v>4.5569062999999987</v>
      </c>
      <c r="E32" s="26">
        <v>4.5569062999999987</v>
      </c>
      <c r="F32" s="26">
        <v>4.5569062999999987</v>
      </c>
      <c r="G32" s="200">
        <v>0</v>
      </c>
      <c r="H32" s="26">
        <v>0</v>
      </c>
      <c r="I32" s="26">
        <v>0</v>
      </c>
      <c r="J32" s="200">
        <v>3.6455250399999994</v>
      </c>
      <c r="K32" s="26">
        <v>4</v>
      </c>
      <c r="L32" s="26">
        <v>0.91138125999999986</v>
      </c>
      <c r="M32" s="200">
        <v>4</v>
      </c>
      <c r="N32" s="200">
        <v>0</v>
      </c>
      <c r="O32" s="26">
        <v>0</v>
      </c>
      <c r="P32" s="200">
        <v>0.91138125999999986</v>
      </c>
      <c r="Q32" s="26">
        <v>4</v>
      </c>
      <c r="R32" s="200">
        <v>0</v>
      </c>
      <c r="S32" s="26">
        <v>0</v>
      </c>
      <c r="T32" s="200">
        <v>0.91138125999999986</v>
      </c>
      <c r="U32" s="26">
        <v>4</v>
      </c>
      <c r="V32" s="200">
        <v>0</v>
      </c>
      <c r="W32" s="26">
        <v>0</v>
      </c>
      <c r="X32" s="26">
        <v>0.91138125999999986</v>
      </c>
      <c r="Y32" s="200">
        <v>4</v>
      </c>
      <c r="Z32" s="200">
        <v>0</v>
      </c>
      <c r="AA32" s="26">
        <v>0</v>
      </c>
      <c r="AB32" s="26">
        <v>0</v>
      </c>
      <c r="AC32" s="26">
        <v>0</v>
      </c>
      <c r="AD32" s="200">
        <v>0</v>
      </c>
      <c r="AE32" s="204">
        <v>0</v>
      </c>
      <c r="AF32" s="199">
        <v>3.6455250399999994</v>
      </c>
      <c r="AG32" s="200">
        <v>0</v>
      </c>
    </row>
    <row r="33" spans="1:33" x14ac:dyDescent="0.25">
      <c r="A33" s="201" t="s">
        <v>361</v>
      </c>
      <c r="B33" s="202" t="s">
        <v>362</v>
      </c>
      <c r="C33" s="200">
        <v>0</v>
      </c>
      <c r="D33" s="200">
        <v>10.936575119999997</v>
      </c>
      <c r="E33" s="26">
        <v>10.936575119999997</v>
      </c>
      <c r="F33" s="26">
        <v>10.936575119999997</v>
      </c>
      <c r="G33" s="200">
        <v>0</v>
      </c>
      <c r="H33" s="26">
        <v>0</v>
      </c>
      <c r="I33" s="26">
        <v>0</v>
      </c>
      <c r="J33" s="200">
        <v>3.6455250399999994</v>
      </c>
      <c r="K33" s="26">
        <v>4</v>
      </c>
      <c r="L33" s="26">
        <v>2.1873150239999997</v>
      </c>
      <c r="M33" s="200">
        <v>4</v>
      </c>
      <c r="N33" s="200">
        <v>0</v>
      </c>
      <c r="O33" s="26">
        <v>0</v>
      </c>
      <c r="P33" s="200">
        <v>2.1873150239999997</v>
      </c>
      <c r="Q33" s="26">
        <v>4</v>
      </c>
      <c r="R33" s="200">
        <v>0</v>
      </c>
      <c r="S33" s="26">
        <v>0</v>
      </c>
      <c r="T33" s="200">
        <v>2.1873150239999997</v>
      </c>
      <c r="U33" s="26">
        <v>4</v>
      </c>
      <c r="V33" s="200">
        <v>0</v>
      </c>
      <c r="W33" s="26">
        <v>0</v>
      </c>
      <c r="X33" s="26">
        <v>2.1873150239999997</v>
      </c>
      <c r="Y33" s="200">
        <v>4</v>
      </c>
      <c r="Z33" s="200">
        <v>0</v>
      </c>
      <c r="AA33" s="26">
        <v>0</v>
      </c>
      <c r="AB33" s="26">
        <v>0</v>
      </c>
      <c r="AC33" s="26">
        <v>0</v>
      </c>
      <c r="AD33" s="200">
        <v>0</v>
      </c>
      <c r="AE33" s="204">
        <v>0</v>
      </c>
      <c r="AF33" s="199">
        <v>8.7492600959999987</v>
      </c>
      <c r="AG33" s="200">
        <v>0</v>
      </c>
    </row>
    <row r="34" spans="1:33" x14ac:dyDescent="0.25">
      <c r="A34" s="201" t="s">
        <v>363</v>
      </c>
      <c r="B34" s="202" t="s">
        <v>364</v>
      </c>
      <c r="C34" s="200">
        <v>0</v>
      </c>
      <c r="D34" s="200">
        <v>0.91138125999999975</v>
      </c>
      <c r="E34" s="26">
        <v>0.91138125999999975</v>
      </c>
      <c r="F34" s="26">
        <v>0.91138125999999975</v>
      </c>
      <c r="G34" s="200">
        <v>0</v>
      </c>
      <c r="H34" s="26">
        <v>0</v>
      </c>
      <c r="I34" s="26">
        <v>0</v>
      </c>
      <c r="J34" s="200">
        <v>3.6455250399999994</v>
      </c>
      <c r="K34" s="26">
        <v>4</v>
      </c>
      <c r="L34" s="26">
        <v>0.18227625199999997</v>
      </c>
      <c r="M34" s="200">
        <v>4</v>
      </c>
      <c r="N34" s="200">
        <v>0</v>
      </c>
      <c r="O34" s="26">
        <v>0</v>
      </c>
      <c r="P34" s="200">
        <v>0.18227625199999997</v>
      </c>
      <c r="Q34" s="26">
        <v>4</v>
      </c>
      <c r="R34" s="200">
        <v>0</v>
      </c>
      <c r="S34" s="26">
        <v>0</v>
      </c>
      <c r="T34" s="200">
        <v>0.18227625199999997</v>
      </c>
      <c r="U34" s="26">
        <v>4</v>
      </c>
      <c r="V34" s="200">
        <v>0</v>
      </c>
      <c r="W34" s="26">
        <v>0</v>
      </c>
      <c r="X34" s="26">
        <v>0.18227625199999997</v>
      </c>
      <c r="Y34" s="200">
        <v>4</v>
      </c>
      <c r="Z34" s="200">
        <v>0</v>
      </c>
      <c r="AA34" s="26">
        <v>0</v>
      </c>
      <c r="AB34" s="26">
        <v>0</v>
      </c>
      <c r="AC34" s="26">
        <v>0</v>
      </c>
      <c r="AD34" s="200">
        <v>0</v>
      </c>
      <c r="AE34" s="204">
        <v>0</v>
      </c>
      <c r="AF34" s="199">
        <v>0.72910500799999989</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11.6</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11.6</v>
      </c>
      <c r="Y38" s="26">
        <v>4</v>
      </c>
      <c r="Z38" s="26">
        <v>0</v>
      </c>
      <c r="AA38" s="26">
        <v>0</v>
      </c>
      <c r="AB38" s="26">
        <v>0</v>
      </c>
      <c r="AC38" s="26">
        <v>0</v>
      </c>
      <c r="AD38" s="26">
        <v>0</v>
      </c>
      <c r="AE38" s="204">
        <v>0</v>
      </c>
      <c r="AF38" s="205">
        <v>11.6</v>
      </c>
      <c r="AG38" s="200">
        <v>0</v>
      </c>
    </row>
    <row r="39" spans="1:33" ht="31.5" x14ac:dyDescent="0.25">
      <c r="A39" s="201" t="s">
        <v>372</v>
      </c>
      <c r="B39" s="202"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5</v>
      </c>
      <c r="U44" s="215">
        <v>4</v>
      </c>
      <c r="V44" s="215">
        <v>0</v>
      </c>
      <c r="W44" s="215">
        <v>0</v>
      </c>
      <c r="X44" s="215">
        <v>0</v>
      </c>
      <c r="Y44" s="215">
        <v>0</v>
      </c>
      <c r="Z44" s="215">
        <v>0</v>
      </c>
      <c r="AA44" s="215">
        <v>0</v>
      </c>
      <c r="AB44" s="215">
        <v>0</v>
      </c>
      <c r="AC44" s="215">
        <v>0</v>
      </c>
      <c r="AD44" s="215">
        <v>0</v>
      </c>
      <c r="AE44" s="216">
        <v>0</v>
      </c>
      <c r="AF44" s="205">
        <v>5</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11.6</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11.6</v>
      </c>
      <c r="Y48" s="200">
        <v>4</v>
      </c>
      <c r="Z48" s="200">
        <v>0</v>
      </c>
      <c r="AA48" s="200">
        <v>0</v>
      </c>
      <c r="AB48" s="200">
        <v>0</v>
      </c>
      <c r="AC48" s="200">
        <v>0</v>
      </c>
      <c r="AD48" s="200">
        <v>0</v>
      </c>
      <c r="AE48" s="200">
        <v>0</v>
      </c>
      <c r="AF48" s="200">
        <v>11.6</v>
      </c>
      <c r="AG48" s="200">
        <v>0</v>
      </c>
    </row>
    <row r="49" spans="1:33" ht="31.5" x14ac:dyDescent="0.25">
      <c r="A49" s="146" t="s">
        <v>389</v>
      </c>
      <c r="B49" s="202" t="s">
        <v>373</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5</v>
      </c>
      <c r="U54" s="200">
        <v>4</v>
      </c>
      <c r="V54" s="200">
        <v>0</v>
      </c>
      <c r="W54" s="200">
        <v>0</v>
      </c>
      <c r="X54" s="200">
        <v>0</v>
      </c>
      <c r="Y54" s="200">
        <v>0</v>
      </c>
      <c r="Z54" s="200">
        <v>0</v>
      </c>
      <c r="AA54" s="200">
        <v>0</v>
      </c>
      <c r="AB54" s="200">
        <v>0</v>
      </c>
      <c r="AC54" s="200">
        <v>0</v>
      </c>
      <c r="AD54" s="200">
        <v>0</v>
      </c>
      <c r="AE54" s="200">
        <v>0</v>
      </c>
      <c r="AF54" s="200">
        <v>5</v>
      </c>
      <c r="AG54" s="200">
        <v>0</v>
      </c>
    </row>
    <row r="55" spans="1:33" s="7" customFormat="1" ht="35.25" customHeight="1" x14ac:dyDescent="0.25">
      <c r="A55" s="141" t="s">
        <v>21</v>
      </c>
      <c r="B55" s="208" t="s">
        <v>395</v>
      </c>
      <c r="C55" s="200">
        <v>0</v>
      </c>
      <c r="D55" s="200">
        <v>18.227625199999995</v>
      </c>
      <c r="E55" s="200">
        <v>18.227625199999995</v>
      </c>
      <c r="F55" s="200">
        <v>18.227625199999995</v>
      </c>
      <c r="G55" s="200">
        <v>0</v>
      </c>
      <c r="H55" s="200">
        <v>0</v>
      </c>
      <c r="I55" s="200">
        <v>0</v>
      </c>
      <c r="J55" s="200">
        <v>3.6455250399999994</v>
      </c>
      <c r="K55" s="200">
        <v>4</v>
      </c>
      <c r="L55" s="200">
        <v>3.6455250399999994</v>
      </c>
      <c r="M55" s="200">
        <v>4</v>
      </c>
      <c r="N55" s="200">
        <v>0</v>
      </c>
      <c r="O55" s="200">
        <v>0</v>
      </c>
      <c r="P55" s="200">
        <v>3.6455250399999994</v>
      </c>
      <c r="Q55" s="200">
        <v>4</v>
      </c>
      <c r="R55" s="200">
        <v>0</v>
      </c>
      <c r="S55" s="200">
        <v>0</v>
      </c>
      <c r="T55" s="200">
        <v>3.6455250399999994</v>
      </c>
      <c r="U55" s="200">
        <v>4</v>
      </c>
      <c r="V55" s="200">
        <v>0</v>
      </c>
      <c r="W55" s="200">
        <v>0</v>
      </c>
      <c r="X55" s="200">
        <v>3.6455250399999994</v>
      </c>
      <c r="Y55" s="200">
        <v>4</v>
      </c>
      <c r="Z55" s="200">
        <v>0</v>
      </c>
      <c r="AA55" s="200">
        <v>0</v>
      </c>
      <c r="AB55" s="200">
        <v>0</v>
      </c>
      <c r="AC55" s="200">
        <v>0</v>
      </c>
      <c r="AD55" s="200">
        <v>0</v>
      </c>
      <c r="AE55" s="200">
        <v>0</v>
      </c>
      <c r="AF55" s="200">
        <v>14.582100159999998</v>
      </c>
      <c r="AG55" s="200">
        <v>0</v>
      </c>
    </row>
    <row r="56" spans="1:33" x14ac:dyDescent="0.25">
      <c r="A56" s="146" t="s">
        <v>396</v>
      </c>
      <c r="B56" s="202" t="s">
        <v>397</v>
      </c>
      <c r="C56" s="26">
        <v>0</v>
      </c>
      <c r="D56" s="26">
        <v>18.227625199999995</v>
      </c>
      <c r="E56" s="26">
        <v>18.227625199999995</v>
      </c>
      <c r="F56" s="26">
        <v>18.227625199999995</v>
      </c>
      <c r="G56" s="26">
        <v>0</v>
      </c>
      <c r="H56" s="26">
        <v>0</v>
      </c>
      <c r="I56" s="26">
        <v>0</v>
      </c>
      <c r="J56" s="26">
        <v>3.6455250399999994</v>
      </c>
      <c r="K56" s="26">
        <v>4</v>
      </c>
      <c r="L56" s="26">
        <v>3.6455250399999994</v>
      </c>
      <c r="M56" s="26">
        <v>4</v>
      </c>
      <c r="N56" s="26">
        <v>0</v>
      </c>
      <c r="O56" s="26">
        <v>0</v>
      </c>
      <c r="P56" s="26">
        <v>3.6455250399999994</v>
      </c>
      <c r="Q56" s="26">
        <v>4</v>
      </c>
      <c r="R56" s="26">
        <v>0</v>
      </c>
      <c r="S56" s="26">
        <v>0</v>
      </c>
      <c r="T56" s="26">
        <v>3.6455250399999994</v>
      </c>
      <c r="U56" s="26">
        <v>4</v>
      </c>
      <c r="V56" s="26">
        <v>0</v>
      </c>
      <c r="W56" s="26">
        <v>0</v>
      </c>
      <c r="X56" s="26">
        <v>3.6455250399999994</v>
      </c>
      <c r="Y56" s="26">
        <v>4</v>
      </c>
      <c r="Z56" s="26">
        <v>0</v>
      </c>
      <c r="AA56" s="26">
        <v>0</v>
      </c>
      <c r="AB56" s="26">
        <v>0</v>
      </c>
      <c r="AC56" s="26">
        <v>0</v>
      </c>
      <c r="AD56" s="26">
        <v>0</v>
      </c>
      <c r="AE56" s="26">
        <v>0</v>
      </c>
      <c r="AF56" s="200">
        <v>14.582100159999998</v>
      </c>
      <c r="AG56" s="200">
        <v>0</v>
      </c>
    </row>
    <row r="57" spans="1:33" x14ac:dyDescent="0.25">
      <c r="A57" s="146" t="s">
        <v>398</v>
      </c>
      <c r="B57" s="202" t="s">
        <v>399</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11.6</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11.6</v>
      </c>
      <c r="Y59" s="211">
        <v>4</v>
      </c>
      <c r="Z59" s="211">
        <v>0</v>
      </c>
      <c r="AA59" s="211">
        <v>0</v>
      </c>
      <c r="AB59" s="211">
        <v>0</v>
      </c>
      <c r="AC59" s="211">
        <v>0</v>
      </c>
      <c r="AD59" s="211">
        <v>0</v>
      </c>
      <c r="AE59" s="211">
        <v>0</v>
      </c>
      <c r="AF59" s="200">
        <v>11.6</v>
      </c>
      <c r="AG59" s="200">
        <v>0</v>
      </c>
    </row>
    <row r="60" spans="1:33" x14ac:dyDescent="0.25">
      <c r="A60" s="146" t="s">
        <v>404</v>
      </c>
      <c r="B60" s="210" t="s">
        <v>405</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406</v>
      </c>
      <c r="B61" s="210"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5</v>
      </c>
      <c r="U63" s="26">
        <v>4</v>
      </c>
      <c r="V63" s="26">
        <v>0</v>
      </c>
      <c r="W63" s="26">
        <v>0</v>
      </c>
      <c r="X63" s="26">
        <v>0</v>
      </c>
      <c r="Y63" s="26">
        <v>0</v>
      </c>
      <c r="Z63" s="26">
        <v>0</v>
      </c>
      <c r="AA63" s="26">
        <v>0</v>
      </c>
      <c r="AB63" s="26">
        <v>0</v>
      </c>
      <c r="AC63" s="26">
        <v>0</v>
      </c>
      <c r="AD63" s="26">
        <v>0</v>
      </c>
      <c r="AE63" s="26">
        <v>0</v>
      </c>
      <c r="AF63" s="200">
        <v>5</v>
      </c>
      <c r="AG63" s="200">
        <v>0</v>
      </c>
    </row>
    <row r="64" spans="1:33" s="7" customFormat="1" ht="36.75" customHeight="1" x14ac:dyDescent="0.25">
      <c r="A64" s="141" t="s">
        <v>23</v>
      </c>
      <c r="B64" s="220" t="s">
        <v>409</v>
      </c>
      <c r="C64" s="221">
        <v>0</v>
      </c>
      <c r="D64" s="221">
        <v>18.227625199999995</v>
      </c>
      <c r="E64" s="221">
        <v>18.227625199999995</v>
      </c>
      <c r="F64" s="221">
        <v>18.227625199999995</v>
      </c>
      <c r="G64" s="221">
        <v>0</v>
      </c>
      <c r="H64" s="221">
        <v>0</v>
      </c>
      <c r="I64" s="221">
        <v>0</v>
      </c>
      <c r="J64" s="221">
        <v>3.6455250399999994</v>
      </c>
      <c r="K64" s="221">
        <v>4</v>
      </c>
      <c r="L64" s="221">
        <v>3.6455250399999994</v>
      </c>
      <c r="M64" s="221">
        <v>4</v>
      </c>
      <c r="N64" s="221">
        <v>0</v>
      </c>
      <c r="O64" s="221">
        <v>0</v>
      </c>
      <c r="P64" s="221">
        <v>3.6455250399999994</v>
      </c>
      <c r="Q64" s="221">
        <v>4</v>
      </c>
      <c r="R64" s="221">
        <v>0</v>
      </c>
      <c r="S64" s="221">
        <v>0</v>
      </c>
      <c r="T64" s="221">
        <v>3.6455250399999994</v>
      </c>
      <c r="U64" s="221">
        <v>4</v>
      </c>
      <c r="V64" s="221">
        <v>0</v>
      </c>
      <c r="W64" s="221">
        <v>0</v>
      </c>
      <c r="X64" s="221">
        <v>3.6455250399999994</v>
      </c>
      <c r="Y64" s="221">
        <v>4</v>
      </c>
      <c r="Z64" s="221">
        <v>0</v>
      </c>
      <c r="AA64" s="221">
        <v>0</v>
      </c>
      <c r="AB64" s="221">
        <v>0</v>
      </c>
      <c r="AC64" s="221">
        <v>0</v>
      </c>
      <c r="AD64" s="221">
        <v>0</v>
      </c>
      <c r="AE64" s="221">
        <v>0</v>
      </c>
      <c r="AF64" s="200">
        <v>14.582100159999998</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O_К2_12</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c r="AN14" s="231"/>
      <c r="AO14" s="231"/>
      <c r="AP14" s="231"/>
      <c r="AQ14" s="231"/>
      <c r="AR14" s="231"/>
      <c r="AS14" s="231"/>
      <c r="AT14" s="231"/>
      <c r="AU14" s="231"/>
      <c r="AV14" s="231"/>
      <c r="AW14" s="231"/>
      <c r="AX14" s="231"/>
    </row>
    <row r="15" spans="1:50" s="153" customFormat="1" ht="15.75" x14ac:dyDescent="0.25">
      <c r="A15" s="230" t="str">
        <f>'1. паспорт местоположение'!$A$15</f>
        <v>Реконструкция ВЛ 0,4 кВ от ПС Кунгур (замена неизолирвоанного провода на СИП, замена опор), L-11,6км</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c r="AW17" s="257"/>
      <c r="AX17" s="257"/>
    </row>
    <row r="18" spans="1:50" ht="14.25" customHeight="1"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c r="AW18" s="257"/>
      <c r="AX18" s="257"/>
    </row>
    <row r="19" spans="1:50"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57"/>
      <c r="AQ19" s="257"/>
      <c r="AR19" s="257"/>
      <c r="AS19" s="257"/>
      <c r="AT19" s="257"/>
      <c r="AU19" s="257"/>
      <c r="AV19" s="257"/>
      <c r="AW19" s="257"/>
      <c r="AX19" s="257"/>
    </row>
    <row r="20" spans="1:50"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257"/>
      <c r="AB20" s="257"/>
      <c r="AC20" s="257"/>
      <c r="AD20" s="257"/>
      <c r="AE20" s="257"/>
      <c r="AF20" s="257"/>
      <c r="AG20" s="257"/>
      <c r="AH20" s="257"/>
      <c r="AI20" s="257"/>
      <c r="AJ20" s="257"/>
      <c r="AK20" s="257"/>
      <c r="AL20" s="257"/>
      <c r="AM20" s="257"/>
      <c r="AN20" s="257"/>
      <c r="AO20" s="257"/>
      <c r="AP20" s="257"/>
      <c r="AQ20" s="257"/>
      <c r="AR20" s="257"/>
      <c r="AS20" s="257"/>
      <c r="AT20" s="257"/>
      <c r="AU20" s="257"/>
      <c r="AV20" s="257"/>
      <c r="AW20" s="257"/>
      <c r="AX20" s="257"/>
    </row>
    <row r="21" spans="1:50" x14ac:dyDescent="0.25">
      <c r="A21" s="278" t="s">
        <v>419</v>
      </c>
      <c r="B21" s="278"/>
      <c r="C21" s="278"/>
      <c r="D21" s="278"/>
      <c r="E21" s="278"/>
      <c r="F21" s="278"/>
      <c r="G21" s="278"/>
      <c r="H21" s="278"/>
      <c r="I21" s="278"/>
      <c r="J21" s="278"/>
      <c r="K21" s="278"/>
      <c r="L21" s="278"/>
      <c r="M21" s="278"/>
      <c r="N21" s="278"/>
      <c r="O21" s="278"/>
      <c r="P21" s="278"/>
      <c r="Q21" s="278"/>
      <c r="R21" s="278"/>
      <c r="S21" s="278"/>
      <c r="T21" s="278"/>
      <c r="U21" s="278"/>
      <c r="V21" s="278"/>
      <c r="W21" s="278"/>
      <c r="X21" s="278"/>
      <c r="Y21" s="278"/>
      <c r="Z21" s="278"/>
      <c r="AA21" s="278"/>
      <c r="AB21" s="278"/>
      <c r="AC21" s="278"/>
      <c r="AD21" s="278"/>
      <c r="AE21" s="278"/>
      <c r="AF21" s="278"/>
      <c r="AG21" s="278"/>
      <c r="AH21" s="278"/>
      <c r="AI21" s="278"/>
      <c r="AJ21" s="278"/>
      <c r="AK21" s="278"/>
      <c r="AL21" s="278"/>
      <c r="AM21" s="278"/>
      <c r="AN21" s="278"/>
      <c r="AO21" s="278"/>
      <c r="AP21" s="278"/>
      <c r="AQ21" s="278"/>
      <c r="AR21" s="278"/>
      <c r="AS21" s="278"/>
      <c r="AT21" s="278"/>
      <c r="AU21" s="278"/>
      <c r="AV21" s="278"/>
      <c r="AW21" s="278"/>
      <c r="AX21" s="278"/>
    </row>
    <row r="22" spans="1:50" ht="58.5" customHeight="1" x14ac:dyDescent="0.25">
      <c r="A22" s="235" t="s">
        <v>420</v>
      </c>
      <c r="B22" s="280" t="s">
        <v>421</v>
      </c>
      <c r="C22" s="235" t="s">
        <v>422</v>
      </c>
      <c r="D22" s="235" t="s">
        <v>423</v>
      </c>
      <c r="E22" s="264" t="s">
        <v>424</v>
      </c>
      <c r="F22" s="265"/>
      <c r="G22" s="265"/>
      <c r="H22" s="265"/>
      <c r="I22" s="265"/>
      <c r="J22" s="265"/>
      <c r="K22" s="265"/>
      <c r="L22" s="265"/>
      <c r="M22" s="265"/>
      <c r="N22" s="266"/>
      <c r="O22" s="235" t="s">
        <v>425</v>
      </c>
      <c r="P22" s="235" t="s">
        <v>426</v>
      </c>
      <c r="Q22" s="235" t="s">
        <v>427</v>
      </c>
      <c r="R22" s="232" t="s">
        <v>428</v>
      </c>
      <c r="S22" s="232" t="s">
        <v>429</v>
      </c>
      <c r="T22" s="232" t="s">
        <v>430</v>
      </c>
      <c r="U22" s="232" t="s">
        <v>431</v>
      </c>
      <c r="V22" s="232"/>
      <c r="W22" s="283" t="s">
        <v>432</v>
      </c>
      <c r="X22" s="283" t="s">
        <v>433</v>
      </c>
      <c r="Y22" s="232" t="s">
        <v>434</v>
      </c>
      <c r="Z22" s="232" t="s">
        <v>435</v>
      </c>
      <c r="AA22" s="232" t="s">
        <v>436</v>
      </c>
      <c r="AB22" s="284" t="s">
        <v>437</v>
      </c>
      <c r="AC22" s="232" t="s">
        <v>438</v>
      </c>
      <c r="AD22" s="232" t="s">
        <v>439</v>
      </c>
      <c r="AE22" s="232" t="s">
        <v>440</v>
      </c>
      <c r="AF22" s="232" t="s">
        <v>441</v>
      </c>
      <c r="AG22" s="232" t="s">
        <v>442</v>
      </c>
      <c r="AH22" s="232" t="s">
        <v>443</v>
      </c>
      <c r="AI22" s="232"/>
      <c r="AJ22" s="232"/>
      <c r="AK22" s="232"/>
      <c r="AL22" s="232"/>
      <c r="AM22" s="232"/>
      <c r="AN22" s="232" t="s">
        <v>444</v>
      </c>
      <c r="AO22" s="232"/>
      <c r="AP22" s="232"/>
      <c r="AQ22" s="232"/>
      <c r="AR22" s="232" t="s">
        <v>445</v>
      </c>
      <c r="AS22" s="232"/>
      <c r="AT22" s="232" t="s">
        <v>446</v>
      </c>
      <c r="AU22" s="232" t="s">
        <v>447</v>
      </c>
      <c r="AV22" s="232" t="s">
        <v>448</v>
      </c>
      <c r="AW22" s="232" t="s">
        <v>449</v>
      </c>
      <c r="AX22" s="285" t="s">
        <v>450</v>
      </c>
    </row>
    <row r="23" spans="1:50" ht="64.5" customHeight="1" x14ac:dyDescent="0.25">
      <c r="A23" s="279"/>
      <c r="B23" s="281"/>
      <c r="C23" s="279"/>
      <c r="D23" s="279"/>
      <c r="E23" s="287" t="s">
        <v>451</v>
      </c>
      <c r="F23" s="289" t="s">
        <v>399</v>
      </c>
      <c r="G23" s="289" t="s">
        <v>401</v>
      </c>
      <c r="H23" s="289" t="s">
        <v>403</v>
      </c>
      <c r="I23" s="291" t="s">
        <v>452</v>
      </c>
      <c r="J23" s="291" t="s">
        <v>453</v>
      </c>
      <c r="K23" s="291" t="s">
        <v>454</v>
      </c>
      <c r="L23" s="289" t="s">
        <v>379</v>
      </c>
      <c r="M23" s="289" t="s">
        <v>381</v>
      </c>
      <c r="N23" s="289" t="s">
        <v>383</v>
      </c>
      <c r="O23" s="279"/>
      <c r="P23" s="279"/>
      <c r="Q23" s="279"/>
      <c r="R23" s="232"/>
      <c r="S23" s="232"/>
      <c r="T23" s="232"/>
      <c r="U23" s="293" t="s">
        <v>271</v>
      </c>
      <c r="V23" s="293" t="s">
        <v>455</v>
      </c>
      <c r="W23" s="283"/>
      <c r="X23" s="283"/>
      <c r="Y23" s="232"/>
      <c r="Z23" s="232"/>
      <c r="AA23" s="232"/>
      <c r="AB23" s="232"/>
      <c r="AC23" s="232"/>
      <c r="AD23" s="232"/>
      <c r="AE23" s="232"/>
      <c r="AF23" s="232"/>
      <c r="AG23" s="232"/>
      <c r="AH23" s="232" t="s">
        <v>456</v>
      </c>
      <c r="AI23" s="232"/>
      <c r="AJ23" s="232" t="s">
        <v>457</v>
      </c>
      <c r="AK23" s="232"/>
      <c r="AL23" s="235" t="s">
        <v>458</v>
      </c>
      <c r="AM23" s="235" t="s">
        <v>459</v>
      </c>
      <c r="AN23" s="235" t="s">
        <v>460</v>
      </c>
      <c r="AO23" s="235" t="s">
        <v>461</v>
      </c>
      <c r="AP23" s="235" t="s">
        <v>462</v>
      </c>
      <c r="AQ23" s="235" t="s">
        <v>463</v>
      </c>
      <c r="AR23" s="235" t="s">
        <v>464</v>
      </c>
      <c r="AS23" s="241" t="s">
        <v>455</v>
      </c>
      <c r="AT23" s="232"/>
      <c r="AU23" s="232"/>
      <c r="AV23" s="232"/>
      <c r="AW23" s="232"/>
      <c r="AX23" s="286"/>
    </row>
    <row r="24" spans="1:50" ht="96.75" customHeight="1" x14ac:dyDescent="0.25">
      <c r="A24" s="236"/>
      <c r="B24" s="282"/>
      <c r="C24" s="236"/>
      <c r="D24" s="236"/>
      <c r="E24" s="288"/>
      <c r="F24" s="290"/>
      <c r="G24" s="290"/>
      <c r="H24" s="290"/>
      <c r="I24" s="292"/>
      <c r="J24" s="292"/>
      <c r="K24" s="292"/>
      <c r="L24" s="290"/>
      <c r="M24" s="290"/>
      <c r="N24" s="290"/>
      <c r="O24" s="236"/>
      <c r="P24" s="236"/>
      <c r="Q24" s="236"/>
      <c r="R24" s="232"/>
      <c r="S24" s="232"/>
      <c r="T24" s="232"/>
      <c r="U24" s="294"/>
      <c r="V24" s="294"/>
      <c r="W24" s="283"/>
      <c r="X24" s="283"/>
      <c r="Y24" s="232"/>
      <c r="Z24" s="232"/>
      <c r="AA24" s="232"/>
      <c r="AB24" s="232"/>
      <c r="AC24" s="232"/>
      <c r="AD24" s="232"/>
      <c r="AE24" s="232"/>
      <c r="AF24" s="232"/>
      <c r="AG24" s="232"/>
      <c r="AH24" s="27" t="s">
        <v>465</v>
      </c>
      <c r="AI24" s="27" t="s">
        <v>466</v>
      </c>
      <c r="AJ24" s="61" t="s">
        <v>271</v>
      </c>
      <c r="AK24" s="61" t="s">
        <v>455</v>
      </c>
      <c r="AL24" s="236"/>
      <c r="AM24" s="236"/>
      <c r="AN24" s="236"/>
      <c r="AO24" s="236"/>
      <c r="AP24" s="236"/>
      <c r="AQ24" s="236"/>
      <c r="AR24" s="236"/>
      <c r="AS24" s="243"/>
      <c r="AT24" s="232"/>
      <c r="AU24" s="232"/>
      <c r="AV24" s="232"/>
      <c r="AW24" s="232"/>
      <c r="AX24" s="286"/>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532</v>
      </c>
      <c r="C26" s="157" t="s">
        <v>533</v>
      </c>
      <c r="D26" s="157">
        <v>2028</v>
      </c>
      <c r="E26" s="157" t="s">
        <v>83</v>
      </c>
      <c r="F26" s="157" t="s">
        <v>83</v>
      </c>
      <c r="G26" s="157">
        <v>0</v>
      </c>
      <c r="H26" s="157" t="s">
        <v>83</v>
      </c>
      <c r="I26" s="157">
        <v>0</v>
      </c>
      <c r="J26" s="157" t="s">
        <v>83</v>
      </c>
      <c r="K26" s="157" t="s">
        <v>83</v>
      </c>
      <c r="L26" s="157">
        <v>0</v>
      </c>
      <c r="M26" s="157" t="s">
        <v>83</v>
      </c>
      <c r="N26" s="157">
        <v>0</v>
      </c>
      <c r="O26" s="157" t="s">
        <v>534</v>
      </c>
      <c r="P26" s="157" t="s">
        <v>534</v>
      </c>
      <c r="Q26" s="157" t="s">
        <v>534</v>
      </c>
      <c r="R26" s="157" t="s">
        <v>534</v>
      </c>
      <c r="S26" s="157" t="s">
        <v>534</v>
      </c>
      <c r="T26" s="157" t="s">
        <v>534</v>
      </c>
      <c r="U26" s="157" t="s">
        <v>534</v>
      </c>
      <c r="V26" s="157" t="s">
        <v>534</v>
      </c>
      <c r="W26" s="157" t="s">
        <v>534</v>
      </c>
      <c r="X26" s="157" t="s">
        <v>534</v>
      </c>
      <c r="Y26" s="157" t="s">
        <v>534</v>
      </c>
      <c r="Z26" s="157" t="s">
        <v>534</v>
      </c>
      <c r="AA26" s="157" t="s">
        <v>534</v>
      </c>
      <c r="AB26" s="157" t="s">
        <v>534</v>
      </c>
      <c r="AC26" s="157" t="s">
        <v>534</v>
      </c>
      <c r="AD26" s="157" t="s">
        <v>534</v>
      </c>
      <c r="AE26" s="157" t="s">
        <v>534</v>
      </c>
      <c r="AF26" s="157" t="s">
        <v>534</v>
      </c>
      <c r="AG26" s="157" t="s">
        <v>534</v>
      </c>
      <c r="AH26" s="157" t="s">
        <v>534</v>
      </c>
      <c r="AI26" s="157" t="s">
        <v>534</v>
      </c>
      <c r="AJ26" s="157" t="s">
        <v>534</v>
      </c>
      <c r="AK26" s="157" t="s">
        <v>534</v>
      </c>
      <c r="AL26" s="157" t="s">
        <v>534</v>
      </c>
      <c r="AM26" s="157" t="s">
        <v>534</v>
      </c>
      <c r="AN26" s="157" t="s">
        <v>534</v>
      </c>
      <c r="AO26" s="157" t="s">
        <v>534</v>
      </c>
      <c r="AP26" s="157" t="s">
        <v>534</v>
      </c>
      <c r="AQ26" s="158" t="s">
        <v>534</v>
      </c>
      <c r="AR26" s="157" t="s">
        <v>534</v>
      </c>
      <c r="AS26" s="157" t="s">
        <v>534</v>
      </c>
      <c r="AT26" s="157" t="s">
        <v>534</v>
      </c>
      <c r="AU26" s="157" t="s">
        <v>534</v>
      </c>
      <c r="AV26" s="157" t="s">
        <v>534</v>
      </c>
      <c r="AW26" s="157"/>
      <c r="AX26" s="157"/>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f>
        <v>Год раскрытия информации: 2026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O_К2_12</v>
      </c>
      <c r="B12" s="230"/>
      <c r="C12" s="164"/>
      <c r="D12" s="150"/>
      <c r="E12" s="150"/>
      <c r="F12" s="150"/>
      <c r="G12" s="150"/>
      <c r="H12" s="150"/>
    </row>
    <row r="13" spans="1:8" x14ac:dyDescent="0.25">
      <c r="A13" s="225" t="s">
        <v>7</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Реконструкция ВЛ 0,4 кВ от ПС Кунгур (замена неизолирвоанного провода на СИП, замена опор), L-11,6км</v>
      </c>
      <c r="B15" s="224"/>
      <c r="C15" s="164"/>
      <c r="D15" s="150"/>
      <c r="E15" s="150"/>
      <c r="F15" s="150"/>
      <c r="G15" s="150"/>
      <c r="H15" s="150"/>
    </row>
    <row r="16" spans="1:8" x14ac:dyDescent="0.25">
      <c r="A16" s="225" t="s">
        <v>8</v>
      </c>
      <c r="B16" s="225"/>
      <c r="C16" s="37"/>
      <c r="D16" s="11"/>
      <c r="E16" s="11"/>
      <c r="F16" s="11"/>
      <c r="G16" s="11"/>
      <c r="H16" s="11"/>
    </row>
    <row r="17" spans="1:2" s="134" customFormat="1" x14ac:dyDescent="0.25">
      <c r="A17" s="159"/>
      <c r="B17" s="166"/>
    </row>
    <row r="18" spans="1:2" s="134" customFormat="1" ht="33.75" customHeight="1" x14ac:dyDescent="0.25">
      <c r="A18" s="295" t="s">
        <v>467</v>
      </c>
      <c r="B18" s="296"/>
    </row>
    <row r="19" spans="1:2" s="134" customFormat="1" x14ac:dyDescent="0.25">
      <c r="A19" s="159"/>
      <c r="B19" s="136"/>
    </row>
    <row r="20" spans="1:2" s="134" customFormat="1" ht="16.5" thickBot="1" x14ac:dyDescent="0.3">
      <c r="A20" s="159"/>
      <c r="B20" s="67"/>
    </row>
    <row r="21" spans="1:2" s="134" customFormat="1" ht="30.75" thickBot="1" x14ac:dyDescent="0.3">
      <c r="A21" s="167" t="s">
        <v>468</v>
      </c>
      <c r="B21" s="168" t="str">
        <f>'1. паспорт местоположение'!$A$15</f>
        <v>Реконструкция ВЛ 0,4 кВ от ПС Кунгур (замена неизолирвоанного провода на СИП, замена опор), L-11,6км</v>
      </c>
    </row>
    <row r="22" spans="1:2" s="134" customFormat="1" ht="16.5" thickBot="1" x14ac:dyDescent="0.3">
      <c r="A22" s="167" t="s">
        <v>469</v>
      </c>
      <c r="B22" s="168" t="s">
        <v>536</v>
      </c>
    </row>
    <row r="23" spans="1:2" s="134" customFormat="1" ht="16.5" thickBot="1" x14ac:dyDescent="0.3">
      <c r="A23" s="167" t="s">
        <v>470</v>
      </c>
      <c r="B23" s="168" t="s">
        <v>533</v>
      </c>
    </row>
    <row r="24" spans="1:2" s="134" customFormat="1" ht="16.5" thickBot="1" x14ac:dyDescent="0.3">
      <c r="A24" s="167" t="s">
        <v>471</v>
      </c>
      <c r="B24" s="168" t="s">
        <v>537</v>
      </c>
    </row>
    <row r="25" spans="1:2" s="134" customFormat="1" ht="16.5" thickBot="1" x14ac:dyDescent="0.3">
      <c r="A25" s="169" t="s">
        <v>472</v>
      </c>
      <c r="B25" s="168">
        <v>2028</v>
      </c>
    </row>
    <row r="26" spans="1:2" s="134" customFormat="1" ht="16.5" thickBot="1" x14ac:dyDescent="0.3">
      <c r="A26" s="170" t="s">
        <v>473</v>
      </c>
      <c r="B26" s="168" t="s">
        <v>538</v>
      </c>
    </row>
    <row r="27" spans="1:2" s="134" customFormat="1" ht="29.25" thickBot="1" x14ac:dyDescent="0.3">
      <c r="A27" s="171" t="s">
        <v>474</v>
      </c>
      <c r="B27" s="172">
        <v>20.264001505841083</v>
      </c>
    </row>
    <row r="28" spans="1:2" s="134" customFormat="1" ht="16.5" thickBot="1" x14ac:dyDescent="0.3">
      <c r="A28" s="173" t="s">
        <v>475</v>
      </c>
      <c r="B28" s="172" t="s">
        <v>539</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540</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541</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541</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542</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542</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532</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543</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544</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545</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O_К2_12</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7</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1"/>
      <c r="B13" s="231"/>
      <c r="C13" s="231"/>
      <c r="D13" s="231"/>
      <c r="E13" s="231"/>
      <c r="F13" s="231"/>
      <c r="G13" s="231"/>
      <c r="H13" s="231"/>
      <c r="I13" s="231"/>
      <c r="J13" s="231"/>
      <c r="K13" s="231"/>
      <c r="L13" s="231"/>
      <c r="M13" s="231"/>
      <c r="N13" s="231"/>
      <c r="O13" s="231"/>
      <c r="P13" s="231"/>
      <c r="Q13" s="231"/>
      <c r="R13" s="231"/>
      <c r="S13" s="231"/>
    </row>
    <row r="14" spans="1:19" s="13" customFormat="1" ht="15.75" x14ac:dyDescent="0.2">
      <c r="A14" s="230" t="str">
        <f>'1. паспорт местоположение'!$A$15</f>
        <v>Реконструкция ВЛ 0,4 кВ от ПС Кунгур (замена неизолирвоанного провода на СИП, замена опор), L-11,6км</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8</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1"/>
      <c r="B16" s="231"/>
      <c r="C16" s="231"/>
      <c r="D16" s="231"/>
      <c r="E16" s="231"/>
      <c r="F16" s="231"/>
      <c r="G16" s="231"/>
      <c r="H16" s="231"/>
      <c r="I16" s="231"/>
      <c r="J16" s="231"/>
      <c r="K16" s="231"/>
      <c r="L16" s="231"/>
      <c r="M16" s="231"/>
      <c r="N16" s="231"/>
      <c r="O16" s="231"/>
      <c r="P16" s="231"/>
      <c r="Q16" s="231"/>
      <c r="R16" s="231"/>
      <c r="S16" s="231"/>
    </row>
    <row r="17" spans="1:19" s="13" customFormat="1" ht="45.75" customHeight="1" x14ac:dyDescent="0.2">
      <c r="A17" s="226" t="s">
        <v>63</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2" t="s">
        <v>10</v>
      </c>
      <c r="B19" s="232" t="s">
        <v>64</v>
      </c>
      <c r="C19" s="235" t="s">
        <v>65</v>
      </c>
      <c r="D19" s="232" t="s">
        <v>66</v>
      </c>
      <c r="E19" s="232" t="s">
        <v>67</v>
      </c>
      <c r="F19" s="232" t="s">
        <v>68</v>
      </c>
      <c r="G19" s="232" t="s">
        <v>69</v>
      </c>
      <c r="H19" s="232" t="s">
        <v>70</v>
      </c>
      <c r="I19" s="232" t="s">
        <v>71</v>
      </c>
      <c r="J19" s="232" t="s">
        <v>72</v>
      </c>
      <c r="K19" s="232" t="s">
        <v>73</v>
      </c>
      <c r="L19" s="232" t="s">
        <v>74</v>
      </c>
      <c r="M19" s="232" t="s">
        <v>75</v>
      </c>
      <c r="N19" s="232" t="s">
        <v>76</v>
      </c>
      <c r="O19" s="232" t="s">
        <v>77</v>
      </c>
      <c r="P19" s="232" t="s">
        <v>78</v>
      </c>
      <c r="Q19" s="232" t="s">
        <v>79</v>
      </c>
      <c r="R19" s="232"/>
      <c r="S19" s="233" t="s">
        <v>80</v>
      </c>
    </row>
    <row r="20" spans="1:19" s="13" customFormat="1" ht="180.75" customHeight="1" x14ac:dyDescent="0.2">
      <c r="A20" s="232"/>
      <c r="B20" s="232"/>
      <c r="C20" s="236"/>
      <c r="D20" s="232"/>
      <c r="E20" s="232"/>
      <c r="F20" s="232"/>
      <c r="G20" s="232"/>
      <c r="H20" s="232"/>
      <c r="I20" s="232"/>
      <c r="J20" s="232"/>
      <c r="K20" s="232"/>
      <c r="L20" s="232"/>
      <c r="M20" s="232"/>
      <c r="N20" s="232"/>
      <c r="O20" s="232"/>
      <c r="P20" s="232"/>
      <c r="Q20" s="27" t="s">
        <v>81</v>
      </c>
      <c r="R20" s="28" t="s">
        <v>82</v>
      </c>
      <c r="S20" s="233"/>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2026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O_К2_12</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7</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1"/>
      <c r="B15" s="231"/>
      <c r="C15" s="231"/>
      <c r="D15" s="231"/>
      <c r="E15" s="231"/>
      <c r="F15" s="231"/>
      <c r="G15" s="231"/>
      <c r="H15" s="231"/>
      <c r="I15" s="231"/>
      <c r="J15" s="231"/>
      <c r="K15" s="231"/>
      <c r="L15" s="231"/>
      <c r="M15" s="231"/>
      <c r="N15" s="231"/>
      <c r="O15" s="231"/>
      <c r="P15" s="231"/>
      <c r="Q15" s="231"/>
      <c r="R15" s="231"/>
      <c r="S15" s="231"/>
      <c r="T15" s="231"/>
    </row>
    <row r="16" spans="1:20" s="13" customFormat="1" ht="45" customHeight="1" x14ac:dyDescent="0.2">
      <c r="A16" s="224" t="str">
        <f>'1. паспорт местоположение'!$A$15</f>
        <v>Реконструкция ВЛ 0,4 кВ от ПС Кунгур (замена неизолирвоанного провода на СИП, замена опор), L-11,6км</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8</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1"/>
      <c r="B18" s="231"/>
      <c r="C18" s="231"/>
      <c r="D18" s="231"/>
      <c r="E18" s="231"/>
      <c r="F18" s="231"/>
      <c r="G18" s="231"/>
      <c r="H18" s="231"/>
      <c r="I18" s="231"/>
      <c r="J18" s="231"/>
      <c r="K18" s="231"/>
      <c r="L18" s="231"/>
      <c r="M18" s="231"/>
      <c r="N18" s="231"/>
      <c r="O18" s="231"/>
      <c r="P18" s="231"/>
      <c r="Q18" s="231"/>
      <c r="R18" s="231"/>
      <c r="S18" s="231"/>
      <c r="T18" s="231"/>
    </row>
    <row r="19" spans="1:20" s="13" customFormat="1" ht="15" customHeight="1" x14ac:dyDescent="0.2">
      <c r="A19" s="227" t="s">
        <v>86</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10</v>
      </c>
      <c r="B21" s="240" t="s">
        <v>87</v>
      </c>
      <c r="C21" s="240"/>
      <c r="D21" s="240" t="s">
        <v>88</v>
      </c>
      <c r="E21" s="240" t="s">
        <v>89</v>
      </c>
      <c r="F21" s="240"/>
      <c r="G21" s="240" t="s">
        <v>90</v>
      </c>
      <c r="H21" s="240"/>
      <c r="I21" s="240" t="s">
        <v>91</v>
      </c>
      <c r="J21" s="240"/>
      <c r="K21" s="240" t="s">
        <v>92</v>
      </c>
      <c r="L21" s="240" t="s">
        <v>93</v>
      </c>
      <c r="M21" s="240"/>
      <c r="N21" s="240" t="s">
        <v>94</v>
      </c>
      <c r="O21" s="240"/>
      <c r="P21" s="240" t="s">
        <v>95</v>
      </c>
      <c r="Q21" s="240" t="s">
        <v>96</v>
      </c>
      <c r="R21" s="240"/>
      <c r="S21" s="240" t="s">
        <v>97</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98</v>
      </c>
      <c r="R22" s="34" t="s">
        <v>99</v>
      </c>
      <c r="S22" s="34" t="s">
        <v>100</v>
      </c>
      <c r="T22" s="34" t="s">
        <v>101</v>
      </c>
    </row>
    <row r="23" spans="1:20" ht="51.75" customHeight="1" x14ac:dyDescent="0.25">
      <c r="A23" s="239"/>
      <c r="B23" s="34" t="s">
        <v>102</v>
      </c>
      <c r="C23" s="34" t="s">
        <v>103</v>
      </c>
      <c r="D23" s="240"/>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37" t="s">
        <v>106</v>
      </c>
      <c r="C27" s="237"/>
      <c r="D27" s="237"/>
      <c r="E27" s="237"/>
      <c r="F27" s="237"/>
      <c r="G27" s="237"/>
      <c r="H27" s="237"/>
      <c r="I27" s="237"/>
      <c r="J27" s="237"/>
      <c r="K27" s="237"/>
      <c r="L27" s="237"/>
      <c r="M27" s="237"/>
      <c r="N27" s="237"/>
      <c r="O27" s="237"/>
      <c r="P27" s="237"/>
      <c r="Q27" s="237"/>
      <c r="R27" s="237"/>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O_К2_12</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Реконструкция ВЛ 0,4 кВ от ПС Кунгур (замена неизолирвоанного провода на СИП, замена опор), L-11,6км</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117</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1" t="s">
        <v>10</v>
      </c>
      <c r="B21" s="244" t="s">
        <v>118</v>
      </c>
      <c r="C21" s="245"/>
      <c r="D21" s="244" t="s">
        <v>119</v>
      </c>
      <c r="E21" s="245"/>
      <c r="F21" s="248" t="s">
        <v>73</v>
      </c>
      <c r="G21" s="249"/>
      <c r="H21" s="249"/>
      <c r="I21" s="250"/>
      <c r="J21" s="241" t="s">
        <v>120</v>
      </c>
      <c r="K21" s="244" t="s">
        <v>121</v>
      </c>
      <c r="L21" s="245"/>
      <c r="M21" s="244" t="s">
        <v>122</v>
      </c>
      <c r="N21" s="245"/>
      <c r="O21" s="244" t="s">
        <v>123</v>
      </c>
      <c r="P21" s="245"/>
      <c r="Q21" s="244" t="s">
        <v>124</v>
      </c>
      <c r="R21" s="245"/>
      <c r="S21" s="241" t="s">
        <v>125</v>
      </c>
      <c r="T21" s="241" t="s">
        <v>126</v>
      </c>
      <c r="U21" s="241" t="s">
        <v>127</v>
      </c>
      <c r="V21" s="244" t="s">
        <v>128</v>
      </c>
      <c r="W21" s="245"/>
      <c r="X21" s="248" t="s">
        <v>96</v>
      </c>
      <c r="Y21" s="249"/>
      <c r="Z21" s="248" t="s">
        <v>97</v>
      </c>
      <c r="AA21" s="249"/>
    </row>
    <row r="22" spans="1:27" ht="216" customHeight="1" x14ac:dyDescent="0.25">
      <c r="A22" s="242"/>
      <c r="B22" s="246"/>
      <c r="C22" s="247"/>
      <c r="D22" s="246"/>
      <c r="E22" s="247"/>
      <c r="F22" s="248" t="s">
        <v>129</v>
      </c>
      <c r="G22" s="250"/>
      <c r="H22" s="248" t="s">
        <v>130</v>
      </c>
      <c r="I22" s="250"/>
      <c r="J22" s="243"/>
      <c r="K22" s="246"/>
      <c r="L22" s="247"/>
      <c r="M22" s="246"/>
      <c r="N22" s="247"/>
      <c r="O22" s="246"/>
      <c r="P22" s="247"/>
      <c r="Q22" s="246"/>
      <c r="R22" s="247"/>
      <c r="S22" s="243"/>
      <c r="T22" s="243"/>
      <c r="U22" s="243"/>
      <c r="V22" s="246"/>
      <c r="W22" s="247"/>
      <c r="X22" s="34" t="s">
        <v>98</v>
      </c>
      <c r="Y22" s="34" t="s">
        <v>99</v>
      </c>
      <c r="Z22" s="34" t="s">
        <v>100</v>
      </c>
      <c r="AA22" s="34" t="s">
        <v>101</v>
      </c>
    </row>
    <row r="23" spans="1:27" ht="60" customHeight="1" x14ac:dyDescent="0.25">
      <c r="A23" s="243"/>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94.5" x14ac:dyDescent="0.25">
      <c r="A25" s="43">
        <v>1</v>
      </c>
      <c r="B25" s="17" t="s">
        <v>522</v>
      </c>
      <c r="C25" s="17" t="s">
        <v>522</v>
      </c>
      <c r="D25" s="17" t="s">
        <v>523</v>
      </c>
      <c r="E25" s="17" t="s">
        <v>522</v>
      </c>
      <c r="F25" s="17">
        <v>0.4</v>
      </c>
      <c r="G25" s="17">
        <v>0.4</v>
      </c>
      <c r="H25" s="17">
        <v>0.4</v>
      </c>
      <c r="I25" s="17">
        <v>0.4</v>
      </c>
      <c r="J25" s="17">
        <v>1979</v>
      </c>
      <c r="K25" s="17">
        <v>1</v>
      </c>
      <c r="L25" s="17">
        <v>1</v>
      </c>
      <c r="M25" s="17" t="s">
        <v>524</v>
      </c>
      <c r="N25" s="17" t="s">
        <v>525</v>
      </c>
      <c r="O25" s="17" t="s">
        <v>526</v>
      </c>
      <c r="P25" s="17" t="s">
        <v>527</v>
      </c>
      <c r="Q25" s="17">
        <v>0.6</v>
      </c>
      <c r="R25" s="17">
        <v>0.6</v>
      </c>
      <c r="S25" s="17" t="s">
        <v>85</v>
      </c>
      <c r="T25" s="17" t="s">
        <v>85</v>
      </c>
      <c r="U25" s="17" t="s">
        <v>85</v>
      </c>
      <c r="V25" s="17" t="s">
        <v>528</v>
      </c>
      <c r="W25" s="17" t="s">
        <v>529</v>
      </c>
      <c r="X25" s="17" t="s">
        <v>530</v>
      </c>
      <c r="Y25" s="17" t="s">
        <v>531</v>
      </c>
      <c r="Z25" s="17" t="s">
        <v>83</v>
      </c>
      <c r="AA25" s="17" t="s">
        <v>83</v>
      </c>
    </row>
    <row r="26" spans="1:27" s="36" customFormat="1" ht="12.75" x14ac:dyDescent="0.2">
      <c r="A26" s="44"/>
      <c r="B26" s="44"/>
      <c r="C26" s="44"/>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f>
        <v>Год раскрытия информации: 2026 год</v>
      </c>
      <c r="B5" s="253"/>
      <c r="C5" s="253"/>
    </row>
    <row r="6" spans="1:3" s="1" customFormat="1" ht="15.75" x14ac:dyDescent="0.2">
      <c r="A6" s="45"/>
      <c r="B6" s="45"/>
      <c r="C6" s="45"/>
    </row>
    <row r="7" spans="1:3" s="1" customFormat="1" ht="18.75" x14ac:dyDescent="0.2">
      <c r="A7" s="255" t="s">
        <v>131</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132</v>
      </c>
      <c r="B10" s="253"/>
      <c r="C10" s="253"/>
    </row>
    <row r="11" spans="1:3" s="1" customFormat="1" ht="15.75" x14ac:dyDescent="0.2">
      <c r="A11" s="45"/>
      <c r="B11" s="45"/>
      <c r="C11" s="45"/>
    </row>
    <row r="12" spans="1:3" s="1" customFormat="1" ht="18.75" x14ac:dyDescent="0.2">
      <c r="A12" s="256" t="str">
        <f>'1. паспорт местоположение'!$A$12</f>
        <v>O_К2_12</v>
      </c>
      <c r="B12" s="253"/>
      <c r="C12" s="253"/>
    </row>
    <row r="13" spans="1:3" s="1" customFormat="1" ht="15.75" x14ac:dyDescent="0.2">
      <c r="A13" s="253" t="s">
        <v>133</v>
      </c>
      <c r="B13" s="253"/>
      <c r="C13" s="253"/>
    </row>
    <row r="14" spans="1:3" s="1" customFormat="1" ht="15.75" x14ac:dyDescent="0.2">
      <c r="A14" s="45"/>
      <c r="B14" s="45"/>
      <c r="C14" s="45"/>
    </row>
    <row r="15" spans="1:3" s="46" customFormat="1" ht="75" customHeight="1" x14ac:dyDescent="0.2">
      <c r="A15" s="251" t="str">
        <f>'1. паспорт местоположение'!$A$15</f>
        <v>Реконструкция ВЛ 0,4 кВ от ПС Кунгур (замена неизолирвоанного провода на СИП, замена опор), L-11,6км</v>
      </c>
      <c r="B15" s="252"/>
      <c r="C15" s="252"/>
    </row>
    <row r="16" spans="1:3" s="46" customFormat="1" ht="15.75" x14ac:dyDescent="0.2">
      <c r="A16" s="253" t="s">
        <v>134</v>
      </c>
      <c r="B16" s="253"/>
      <c r="C16" s="253"/>
    </row>
    <row r="17" spans="1:3" s="46" customFormat="1" ht="15.75" x14ac:dyDescent="0.2">
      <c r="A17" s="45"/>
      <c r="B17" s="45"/>
      <c r="C17" s="45"/>
    </row>
    <row r="18" spans="1:3" s="46" customFormat="1" ht="15.75" x14ac:dyDescent="0.2">
      <c r="A18" s="254" t="s">
        <v>135</v>
      </c>
      <c r="B18" s="253"/>
      <c r="C18" s="253"/>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555</v>
      </c>
    </row>
    <row r="23" spans="1:3" ht="42.75" customHeight="1" x14ac:dyDescent="0.25">
      <c r="A23" s="49" t="s">
        <v>15</v>
      </c>
      <c r="B23" s="50" t="s">
        <v>137</v>
      </c>
      <c r="C23" s="25" t="s">
        <v>535</v>
      </c>
    </row>
    <row r="24" spans="1:3" ht="63" customHeight="1" x14ac:dyDescent="0.25">
      <c r="A24" s="49" t="s">
        <v>17</v>
      </c>
      <c r="B24" s="50" t="s">
        <v>138</v>
      </c>
      <c r="C24" s="25" t="s">
        <v>537</v>
      </c>
    </row>
    <row r="25" spans="1:3" ht="63" customHeight="1" x14ac:dyDescent="0.25">
      <c r="A25" s="49" t="s">
        <v>19</v>
      </c>
      <c r="B25" s="50" t="s">
        <v>139</v>
      </c>
      <c r="C25" s="25" t="s">
        <v>189</v>
      </c>
    </row>
    <row r="26" spans="1:3" ht="42.75" customHeight="1" x14ac:dyDescent="0.25">
      <c r="A26" s="49" t="s">
        <v>21</v>
      </c>
      <c r="B26" s="50" t="s">
        <v>140</v>
      </c>
      <c r="C26" s="25" t="s">
        <v>556</v>
      </c>
    </row>
    <row r="27" spans="1:3" ht="42.75" customHeight="1" x14ac:dyDescent="0.25">
      <c r="A27" s="49" t="s">
        <v>23</v>
      </c>
      <c r="B27" s="50" t="s">
        <v>141</v>
      </c>
      <c r="C27" s="25" t="s">
        <v>557</v>
      </c>
    </row>
    <row r="28" spans="1:3" ht="42.75" customHeight="1" x14ac:dyDescent="0.25">
      <c r="A28" s="49" t="s">
        <v>25</v>
      </c>
      <c r="B28" s="50" t="s">
        <v>142</v>
      </c>
      <c r="C28" s="25">
        <v>2024</v>
      </c>
    </row>
    <row r="29" spans="1:3" ht="42.75" customHeight="1" x14ac:dyDescent="0.25">
      <c r="A29" s="49" t="s">
        <v>27</v>
      </c>
      <c r="B29" s="47" t="s">
        <v>143</v>
      </c>
      <c r="C29" s="25">
        <v>2028</v>
      </c>
    </row>
    <row r="30" spans="1:3" ht="42.75" customHeight="1" x14ac:dyDescent="0.25">
      <c r="A30" s="49" t="s">
        <v>29</v>
      </c>
      <c r="B30" s="47" t="s">
        <v>144</v>
      </c>
      <c r="C30" s="25" t="s">
        <v>538</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O_К2_12</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1"/>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52"/>
      <c r="AB13" s="52"/>
    </row>
    <row r="14" spans="1:28" ht="33.75" customHeight="1" x14ac:dyDescent="0.25">
      <c r="A14" s="230" t="str">
        <f>'1. паспорт местоположение'!$A$15</f>
        <v>Реконструкция ВЛ 0,4 кВ от ПС Кунгур (замена неизолирвоанного провода на СИП, замена опор), L-11,6км</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53"/>
      <c r="AB16" s="53"/>
    </row>
    <row r="17" spans="1:2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53"/>
      <c r="AB17" s="53"/>
    </row>
    <row r="18" spans="1:28"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53"/>
      <c r="AB18" s="53"/>
    </row>
    <row r="19" spans="1:2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53"/>
      <c r="AB19" s="53"/>
    </row>
    <row r="20" spans="1:28"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53"/>
      <c r="AB20" s="53"/>
    </row>
    <row r="21" spans="1:28" x14ac:dyDescent="0.25">
      <c r="A21" s="257"/>
      <c r="B21" s="257"/>
      <c r="C21" s="257"/>
      <c r="D21" s="257"/>
      <c r="E21" s="257"/>
      <c r="F21" s="257"/>
      <c r="G21" s="257"/>
      <c r="H21" s="257"/>
      <c r="I21" s="257"/>
      <c r="J21" s="257"/>
      <c r="K21" s="257"/>
      <c r="L21" s="257"/>
      <c r="M21" s="257"/>
      <c r="N21" s="257"/>
      <c r="O21" s="257"/>
      <c r="P21" s="257"/>
      <c r="Q21" s="257"/>
      <c r="R21" s="257"/>
      <c r="S21" s="257"/>
      <c r="T21" s="257"/>
      <c r="U21" s="257"/>
      <c r="V21" s="257"/>
      <c r="W21" s="257"/>
      <c r="X21" s="257"/>
      <c r="Y21" s="257"/>
      <c r="Z21" s="257"/>
      <c r="AA21" s="53"/>
      <c r="AB21" s="53"/>
    </row>
    <row r="22" spans="1:28" x14ac:dyDescent="0.25">
      <c r="A22" s="262" t="s">
        <v>145</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8" t="s">
        <v>146</v>
      </c>
      <c r="B23" s="259"/>
      <c r="C23" s="259"/>
      <c r="D23" s="259"/>
      <c r="E23" s="259"/>
      <c r="F23" s="259"/>
      <c r="G23" s="259"/>
      <c r="H23" s="259"/>
      <c r="I23" s="259"/>
      <c r="J23" s="259"/>
      <c r="K23" s="259"/>
      <c r="L23" s="260"/>
      <c r="M23" s="261" t="s">
        <v>147</v>
      </c>
      <c r="N23" s="261"/>
      <c r="O23" s="261"/>
      <c r="P23" s="261"/>
      <c r="Q23" s="261"/>
      <c r="R23" s="261"/>
      <c r="S23" s="261"/>
      <c r="T23" s="261"/>
      <c r="U23" s="261"/>
      <c r="V23" s="261"/>
      <c r="W23" s="261"/>
      <c r="X23" s="261"/>
      <c r="Y23" s="261"/>
      <c r="Z23" s="261"/>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521</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O_К2_12</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7</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1"/>
      <c r="B14" s="231"/>
      <c r="C14" s="231"/>
      <c r="D14" s="231"/>
      <c r="E14" s="231"/>
      <c r="F14" s="231"/>
      <c r="G14" s="231"/>
      <c r="H14" s="231"/>
      <c r="I14" s="231"/>
      <c r="J14" s="231"/>
      <c r="K14" s="231"/>
      <c r="L14" s="231"/>
      <c r="M14" s="231"/>
      <c r="N14" s="231"/>
      <c r="O14" s="231"/>
      <c r="P14" s="12"/>
      <c r="Q14" s="12"/>
      <c r="R14" s="12"/>
      <c r="S14" s="12"/>
      <c r="T14" s="12"/>
      <c r="U14" s="12"/>
      <c r="V14" s="12"/>
      <c r="W14" s="12"/>
      <c r="X14" s="12"/>
      <c r="Y14" s="12"/>
      <c r="Z14" s="12"/>
    </row>
    <row r="15" spans="1:28" s="13" customFormat="1" ht="45.75" customHeight="1" x14ac:dyDescent="0.2">
      <c r="A15" s="224" t="str">
        <f>'1. паспорт местоположение'!$A$15</f>
        <v>Реконструкция ВЛ 0,4 кВ от ПС Кунгур (замена неизолирвоанного провода на СИП, замена опор), L-11,6км</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8</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1"/>
      <c r="B17" s="231"/>
      <c r="C17" s="231"/>
      <c r="D17" s="231"/>
      <c r="E17" s="231"/>
      <c r="F17" s="231"/>
      <c r="G17" s="231"/>
      <c r="H17" s="231"/>
      <c r="I17" s="231"/>
      <c r="J17" s="231"/>
      <c r="K17" s="231"/>
      <c r="L17" s="231"/>
      <c r="M17" s="231"/>
      <c r="N17" s="231"/>
      <c r="O17" s="231"/>
      <c r="P17" s="12"/>
      <c r="Q17" s="12"/>
      <c r="R17" s="12"/>
      <c r="S17" s="12"/>
      <c r="T17" s="12"/>
      <c r="U17" s="12"/>
      <c r="V17" s="12"/>
      <c r="W17" s="12"/>
    </row>
    <row r="18" spans="1:26" s="13" customFormat="1" ht="91.5" customHeight="1" x14ac:dyDescent="0.2">
      <c r="A18" s="263" t="s">
        <v>172</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2" t="s">
        <v>10</v>
      </c>
      <c r="B19" s="232" t="s">
        <v>173</v>
      </c>
      <c r="C19" s="232" t="s">
        <v>174</v>
      </c>
      <c r="D19" s="232" t="s">
        <v>175</v>
      </c>
      <c r="E19" s="264" t="s">
        <v>176</v>
      </c>
      <c r="F19" s="265"/>
      <c r="G19" s="265"/>
      <c r="H19" s="265"/>
      <c r="I19" s="266"/>
      <c r="J19" s="232" t="s">
        <v>177</v>
      </c>
      <c r="K19" s="232"/>
      <c r="L19" s="232"/>
      <c r="M19" s="232"/>
      <c r="N19" s="232"/>
      <c r="O19" s="232"/>
      <c r="P19" s="12"/>
      <c r="Q19" s="12"/>
      <c r="R19" s="12"/>
      <c r="S19" s="12"/>
      <c r="T19" s="12"/>
      <c r="U19" s="12"/>
      <c r="V19" s="12"/>
      <c r="W19" s="12"/>
    </row>
    <row r="20" spans="1:26" s="13" customFormat="1" ht="51" customHeight="1" x14ac:dyDescent="0.2">
      <c r="A20" s="232"/>
      <c r="B20" s="232"/>
      <c r="C20" s="232"/>
      <c r="D20" s="232"/>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67" t="str">
        <f>'1. паспорт местоположение'!$A$5</f>
        <v>Год раскрытия информации: 2026 год</v>
      </c>
      <c r="B5" s="267"/>
      <c r="C5" s="267"/>
      <c r="D5" s="267"/>
      <c r="E5" s="267"/>
      <c r="F5" s="267"/>
      <c r="G5" s="267"/>
      <c r="H5" s="267"/>
      <c r="I5" s="267"/>
      <c r="J5" s="267"/>
      <c r="K5" s="267"/>
      <c r="L5" s="267"/>
      <c r="M5" s="267"/>
      <c r="N5" s="267"/>
      <c r="O5" s="267"/>
      <c r="P5" s="267"/>
      <c r="Q5" s="267"/>
      <c r="R5" s="267"/>
      <c r="S5" s="267"/>
    </row>
    <row r="6" spans="1:19" s="2" customFormat="1" ht="15.75" x14ac:dyDescent="0.2">
      <c r="A6" s="64"/>
      <c r="B6" s="64"/>
      <c r="C6" s="64"/>
      <c r="D6" s="64"/>
      <c r="E6" s="64"/>
      <c r="F6" s="64"/>
      <c r="G6" s="64"/>
      <c r="H6" s="64"/>
      <c r="I6" s="64"/>
      <c r="J6" s="64"/>
      <c r="K6" s="64"/>
      <c r="L6" s="64"/>
      <c r="M6" s="64"/>
    </row>
    <row r="7" spans="1:19" s="2" customFormat="1" ht="20.25" x14ac:dyDescent="0.2">
      <c r="A7" s="268" t="s">
        <v>3</v>
      </c>
      <c r="B7" s="268"/>
      <c r="C7" s="268"/>
      <c r="D7" s="268"/>
      <c r="E7" s="268"/>
      <c r="F7" s="268"/>
      <c r="G7" s="268"/>
      <c r="H7" s="268"/>
      <c r="I7" s="268"/>
      <c r="J7" s="268"/>
      <c r="K7" s="268"/>
      <c r="L7" s="268"/>
      <c r="M7" s="268"/>
      <c r="N7" s="268"/>
      <c r="O7" s="268"/>
      <c r="P7" s="268"/>
      <c r="Q7" s="268"/>
      <c r="R7" s="268"/>
      <c r="S7" s="268"/>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69" t="str">
        <f>'1. паспорт местоположение'!$A$12</f>
        <v>O_К2_12</v>
      </c>
      <c r="B12" s="269"/>
      <c r="C12" s="269"/>
      <c r="D12" s="269"/>
      <c r="E12" s="269"/>
      <c r="F12" s="269"/>
      <c r="G12" s="269"/>
      <c r="H12" s="269"/>
      <c r="I12" s="269"/>
      <c r="J12" s="269"/>
      <c r="K12" s="269"/>
      <c r="L12" s="269"/>
      <c r="M12" s="269"/>
      <c r="N12" s="269"/>
      <c r="O12" s="269"/>
      <c r="P12" s="269"/>
      <c r="Q12" s="269"/>
      <c r="R12" s="269"/>
      <c r="S12" s="269"/>
    </row>
    <row r="13" spans="1:19"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72" t="str">
        <f>'1. паспорт местоположение'!$A$15</f>
        <v>Реконструкция ВЛ 0,4 кВ от ПС Кунгур (замена неизолирвоанного провода на СИП, замена опор), L-11,6км</v>
      </c>
      <c r="B15" s="272"/>
      <c r="C15" s="272"/>
      <c r="D15" s="272"/>
      <c r="E15" s="272"/>
      <c r="F15" s="272"/>
      <c r="G15" s="272"/>
      <c r="H15" s="272"/>
      <c r="I15" s="272"/>
      <c r="J15" s="272"/>
      <c r="K15" s="272"/>
      <c r="L15" s="272"/>
      <c r="M15" s="272"/>
      <c r="N15" s="272"/>
      <c r="O15" s="272"/>
      <c r="P15" s="272"/>
      <c r="Q15" s="272"/>
      <c r="R15" s="272"/>
      <c r="S15" s="272"/>
    </row>
    <row r="16" spans="1:19"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190</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16886667.921534237</v>
      </c>
      <c r="C25" s="46"/>
      <c r="D25" s="273"/>
      <c r="E25" s="273"/>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70" t="s">
        <v>195</v>
      </c>
      <c r="E26" s="270"/>
      <c r="F26" s="270"/>
      <c r="G26" s="77" t="str">
        <f>IF(B93="исключен","проект исключен",IF(SUM(B88:W88)=0,"не окупается",SUM(B88:W88)))</f>
        <v>не окупается</v>
      </c>
      <c r="H26" s="78"/>
      <c r="I26" s="79"/>
      <c r="J26" s="79"/>
      <c r="K26" s="79"/>
      <c r="L26" s="79"/>
      <c r="M26" s="79"/>
      <c r="N26" s="79"/>
      <c r="O26" s="79"/>
      <c r="P26" s="79"/>
      <c r="Q26" s="79"/>
      <c r="R26" s="79"/>
      <c r="T26" s="73"/>
    </row>
    <row r="27" spans="1:20" ht="16.5" customHeight="1" x14ac:dyDescent="0.25">
      <c r="A27" s="74" t="s">
        <v>196</v>
      </c>
      <c r="B27" s="75">
        <v>35</v>
      </c>
      <c r="C27" s="46"/>
      <c r="D27" s="270" t="s">
        <v>197</v>
      </c>
      <c r="E27" s="270"/>
      <c r="F27" s="270"/>
      <c r="G27" s="77" t="str">
        <f>IF(B93="исключен","проект исключен",IF(SUM(B89:W89)=0,"не окупается",SUM(B89:W89)))</f>
        <v>не окупается</v>
      </c>
      <c r="H27" s="79"/>
      <c r="I27" s="79"/>
      <c r="J27" s="79"/>
      <c r="K27" s="79"/>
      <c r="L27" s="79"/>
      <c r="M27" s="79"/>
      <c r="N27" s="79"/>
      <c r="O27" s="79"/>
      <c r="P27" s="79"/>
      <c r="Q27" s="79"/>
      <c r="R27" s="79"/>
      <c r="T27" s="73"/>
    </row>
    <row r="28" spans="1:20" ht="24" customHeight="1" x14ac:dyDescent="0.25">
      <c r="A28" s="74" t="s">
        <v>198</v>
      </c>
      <c r="B28" s="75">
        <v>1</v>
      </c>
      <c r="C28" s="46"/>
      <c r="D28" s="271" t="s">
        <v>199</v>
      </c>
      <c r="E28" s="271"/>
      <c r="F28" s="271"/>
      <c r="G28" s="80">
        <f>IFERROR(IF(B92=0,0,INDEX(A1:W100,86,MATCH(B92+15,45:45,0))),0)</f>
        <v>18948876.538614631</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482476.22632954962</v>
      </c>
      <c r="E65" s="109">
        <f t="shared" si="10"/>
        <v>482476.22632954962</v>
      </c>
      <c r="F65" s="109">
        <f t="shared" si="10"/>
        <v>482476.22632954962</v>
      </c>
      <c r="G65" s="109">
        <f t="shared" si="10"/>
        <v>482476.22632954962</v>
      </c>
      <c r="H65" s="109">
        <f t="shared" si="10"/>
        <v>482476.22632954962</v>
      </c>
      <c r="I65" s="109">
        <f t="shared" si="10"/>
        <v>482476.22632954962</v>
      </c>
      <c r="J65" s="109">
        <f t="shared" si="10"/>
        <v>482476.22632954962</v>
      </c>
      <c r="K65" s="109">
        <f t="shared" si="10"/>
        <v>482476.22632954962</v>
      </c>
      <c r="L65" s="109">
        <f t="shared" si="10"/>
        <v>482476.22632954962</v>
      </c>
      <c r="M65" s="109">
        <f t="shared" si="10"/>
        <v>482476.22632954962</v>
      </c>
      <c r="N65" s="109">
        <f t="shared" si="10"/>
        <v>482476.22632954962</v>
      </c>
      <c r="O65" s="109">
        <f t="shared" si="10"/>
        <v>482476.22632954962</v>
      </c>
      <c r="P65" s="109">
        <f t="shared" si="10"/>
        <v>482476.22632954962</v>
      </c>
      <c r="Q65" s="109">
        <f t="shared" si="10"/>
        <v>482476.22632954962</v>
      </c>
      <c r="R65" s="109">
        <f t="shared" si="10"/>
        <v>482476.22632954962</v>
      </c>
      <c r="S65" s="109">
        <f t="shared" si="10"/>
        <v>482476.22632954962</v>
      </c>
      <c r="T65" s="109">
        <f t="shared" si="10"/>
        <v>482476.22632954962</v>
      </c>
      <c r="U65" s="109">
        <f t="shared" si="10"/>
        <v>482476.22632954962</v>
      </c>
      <c r="V65" s="109">
        <f t="shared" si="10"/>
        <v>482476.22632954962</v>
      </c>
      <c r="W65" s="109">
        <f t="shared" si="10"/>
        <v>482476.22632954962</v>
      </c>
    </row>
    <row r="66" spans="1:23" ht="11.25" customHeight="1" x14ac:dyDescent="0.25">
      <c r="A66" s="74" t="s">
        <v>237</v>
      </c>
      <c r="B66" s="109">
        <f>IF(AND(B45&gt;$B$92,B45&lt;=$B$92+$B$27),B65,0)</f>
        <v>0</v>
      </c>
      <c r="C66" s="109">
        <f t="shared" ref="C66:W66" si="11">IF(AND(C45&gt;$B$92,C45&lt;=$B$92+$B$27),C65+B66,0)</f>
        <v>0</v>
      </c>
      <c r="D66" s="109">
        <f t="shared" si="11"/>
        <v>482476.22632954962</v>
      </c>
      <c r="E66" s="109">
        <f t="shared" si="11"/>
        <v>964952.45265909925</v>
      </c>
      <c r="F66" s="109">
        <f t="shared" si="11"/>
        <v>1447428.6789886488</v>
      </c>
      <c r="G66" s="109">
        <f t="shared" si="11"/>
        <v>1929904.9053181985</v>
      </c>
      <c r="H66" s="109">
        <f t="shared" si="11"/>
        <v>2412381.1316477479</v>
      </c>
      <c r="I66" s="109">
        <f t="shared" si="11"/>
        <v>2894857.3579772976</v>
      </c>
      <c r="J66" s="109">
        <f t="shared" si="11"/>
        <v>3377333.5843068473</v>
      </c>
      <c r="K66" s="109">
        <f t="shared" si="11"/>
        <v>3859809.810636397</v>
      </c>
      <c r="L66" s="109">
        <f t="shared" si="11"/>
        <v>4342286.0369659467</v>
      </c>
      <c r="M66" s="109">
        <f t="shared" si="11"/>
        <v>4824762.2632954959</v>
      </c>
      <c r="N66" s="109">
        <f t="shared" si="11"/>
        <v>5307238.4896250451</v>
      </c>
      <c r="O66" s="109">
        <f t="shared" si="11"/>
        <v>5789714.7159545943</v>
      </c>
      <c r="P66" s="109">
        <f t="shared" si="11"/>
        <v>6272190.9422841435</v>
      </c>
      <c r="Q66" s="109">
        <f t="shared" si="11"/>
        <v>6754667.1686136927</v>
      </c>
      <c r="R66" s="109">
        <f t="shared" si="11"/>
        <v>7237143.394943242</v>
      </c>
      <c r="S66" s="109">
        <f t="shared" si="11"/>
        <v>7719619.6212727912</v>
      </c>
      <c r="T66" s="109">
        <f t="shared" si="11"/>
        <v>8202095.8476023404</v>
      </c>
      <c r="U66" s="109">
        <f t="shared" si="11"/>
        <v>8684572.0739318896</v>
      </c>
      <c r="V66" s="109">
        <f t="shared" si="11"/>
        <v>9167048.3002614398</v>
      </c>
      <c r="W66" s="109">
        <f t="shared" si="11"/>
        <v>9649524.5265909899</v>
      </c>
    </row>
    <row r="67" spans="1:23" ht="25.5" customHeight="1" x14ac:dyDescent="0.25">
      <c r="A67" s="110" t="s">
        <v>238</v>
      </c>
      <c r="B67" s="106">
        <f t="shared" ref="B67:W67" si="12">B64-B65</f>
        <v>0</v>
      </c>
      <c r="C67" s="106">
        <f t="shared" si="12"/>
        <v>1867174.4212495829</v>
      </c>
      <c r="D67" s="106">
        <f>D64-D65</f>
        <v>1515554.3981331403</v>
      </c>
      <c r="E67" s="106">
        <f t="shared" si="12"/>
        <v>1711280.3325024196</v>
      </c>
      <c r="F67" s="106">
        <f t="shared" si="12"/>
        <v>1926480.6103050741</v>
      </c>
      <c r="G67" s="106">
        <f t="shared" si="12"/>
        <v>2163120.3954125927</v>
      </c>
      <c r="H67" s="106">
        <f t="shared" si="12"/>
        <v>2423365.5692082755</v>
      </c>
      <c r="I67" s="106">
        <f t="shared" si="12"/>
        <v>2709603.4407639992</v>
      </c>
      <c r="J67" s="106">
        <f t="shared" si="12"/>
        <v>3024465.6118567577</v>
      </c>
      <c r="K67" s="106">
        <f t="shared" si="12"/>
        <v>3370853.2225538753</v>
      </c>
      <c r="L67" s="106">
        <f t="shared" si="12"/>
        <v>3751964.8268701215</v>
      </c>
      <c r="M67" s="106">
        <f t="shared" si="12"/>
        <v>4171327.1742889178</v>
      </c>
      <c r="N67" s="106">
        <f t="shared" si="12"/>
        <v>4632829.20201049</v>
      </c>
      <c r="O67" s="106">
        <f t="shared" si="12"/>
        <v>5140759.5749371191</v>
      </c>
      <c r="P67" s="106">
        <f t="shared" si="12"/>
        <v>5699848.1459567323</v>
      </c>
      <c r="Q67" s="106">
        <f t="shared" si="12"/>
        <v>6315311.7484019594</v>
      </c>
      <c r="R67" s="106">
        <f t="shared" si="12"/>
        <v>6992904.7760427957</v>
      </c>
      <c r="S67" s="106">
        <f t="shared" si="12"/>
        <v>7738975.0540595083</v>
      </c>
      <c r="T67" s="106">
        <f t="shared" si="12"/>
        <v>8560525.5576280728</v>
      </c>
      <c r="U67" s="106">
        <f t="shared" si="12"/>
        <v>9465282.5935753044</v>
      </c>
      <c r="V67" s="106">
        <f t="shared" si="12"/>
        <v>10461771.125624053</v>
      </c>
      <c r="W67" s="106">
        <f t="shared" si="12"/>
        <v>11559397.995714605</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1515554.3981331403</v>
      </c>
      <c r="E69" s="105">
        <f>E67+E68</f>
        <v>1711280.3325024196</v>
      </c>
      <c r="F69" s="105">
        <f t="shared" ref="F69:W69" si="14">F67-F68</f>
        <v>1926480.6103050741</v>
      </c>
      <c r="G69" s="105">
        <f t="shared" si="14"/>
        <v>2163120.3954125927</v>
      </c>
      <c r="H69" s="105">
        <f t="shared" si="14"/>
        <v>2423365.5692082755</v>
      </c>
      <c r="I69" s="105">
        <f t="shared" si="14"/>
        <v>2709603.4407639992</v>
      </c>
      <c r="J69" s="105">
        <f t="shared" si="14"/>
        <v>3024465.6118567577</v>
      </c>
      <c r="K69" s="105">
        <f t="shared" si="14"/>
        <v>3370853.2225538753</v>
      </c>
      <c r="L69" s="105">
        <f t="shared" si="14"/>
        <v>3751964.8268701215</v>
      </c>
      <c r="M69" s="105">
        <f t="shared" si="14"/>
        <v>4171327.1742889178</v>
      </c>
      <c r="N69" s="105">
        <f t="shared" si="14"/>
        <v>4632829.20201049</v>
      </c>
      <c r="O69" s="105">
        <f t="shared" si="14"/>
        <v>5140759.5749371191</v>
      </c>
      <c r="P69" s="105">
        <f t="shared" si="14"/>
        <v>5699848.1459567323</v>
      </c>
      <c r="Q69" s="105">
        <f t="shared" si="14"/>
        <v>6315311.7484019594</v>
      </c>
      <c r="R69" s="105">
        <f t="shared" si="14"/>
        <v>6992904.7760427957</v>
      </c>
      <c r="S69" s="105">
        <f t="shared" si="14"/>
        <v>7738975.0540595083</v>
      </c>
      <c r="T69" s="105">
        <f t="shared" si="14"/>
        <v>8560525.5576280728</v>
      </c>
      <c r="U69" s="105">
        <f t="shared" si="14"/>
        <v>9465282.5935753044</v>
      </c>
      <c r="V69" s="105">
        <f t="shared" si="14"/>
        <v>10461771.125624053</v>
      </c>
      <c r="W69" s="105">
        <f t="shared" si="14"/>
        <v>11559397.995714605</v>
      </c>
    </row>
    <row r="70" spans="1:23" ht="12" customHeight="1" x14ac:dyDescent="0.25">
      <c r="A70" s="74" t="s">
        <v>208</v>
      </c>
      <c r="B70" s="102">
        <f t="shared" ref="B70:W70" si="15">-IF(B69&gt;0, B69*$B$35, 0)</f>
        <v>0</v>
      </c>
      <c r="C70" s="102">
        <f t="shared" si="15"/>
        <v>-373434.88424991659</v>
      </c>
      <c r="D70" s="102">
        <f t="shared" si="15"/>
        <v>-303110.87962662807</v>
      </c>
      <c r="E70" s="102">
        <f t="shared" si="15"/>
        <v>-342256.06650048395</v>
      </c>
      <c r="F70" s="102">
        <f t="shared" si="15"/>
        <v>-385296.12206101487</v>
      </c>
      <c r="G70" s="102">
        <f t="shared" si="15"/>
        <v>-432624.07908251858</v>
      </c>
      <c r="H70" s="102">
        <f t="shared" si="15"/>
        <v>-484673.11384165514</v>
      </c>
      <c r="I70" s="102">
        <f t="shared" si="15"/>
        <v>-541920.68815279985</v>
      </c>
      <c r="J70" s="102">
        <f t="shared" si="15"/>
        <v>-604893.12237135158</v>
      </c>
      <c r="K70" s="102">
        <f t="shared" si="15"/>
        <v>-674170.64451077511</v>
      </c>
      <c r="L70" s="102">
        <f t="shared" si="15"/>
        <v>-750392.96537402435</v>
      </c>
      <c r="M70" s="102">
        <f t="shared" si="15"/>
        <v>-834265.43485778361</v>
      </c>
      <c r="N70" s="102">
        <f t="shared" si="15"/>
        <v>-926565.84040209802</v>
      </c>
      <c r="O70" s="102">
        <f t="shared" si="15"/>
        <v>-1028151.9149874239</v>
      </c>
      <c r="P70" s="102">
        <f t="shared" si="15"/>
        <v>-1139969.6291913465</v>
      </c>
      <c r="Q70" s="102">
        <f t="shared" si="15"/>
        <v>-1263062.3496803921</v>
      </c>
      <c r="R70" s="102">
        <f t="shared" si="15"/>
        <v>-1398580.9552085593</v>
      </c>
      <c r="S70" s="102">
        <f t="shared" si="15"/>
        <v>-1547795.0108119017</v>
      </c>
      <c r="T70" s="102">
        <f t="shared" si="15"/>
        <v>-1712105.1115256147</v>
      </c>
      <c r="U70" s="102">
        <f t="shared" si="15"/>
        <v>-1893056.518715061</v>
      </c>
      <c r="V70" s="102">
        <f t="shared" si="15"/>
        <v>-2092354.2251248108</v>
      </c>
      <c r="W70" s="102">
        <f t="shared" si="15"/>
        <v>-2311879.5991429212</v>
      </c>
    </row>
    <row r="71" spans="1:23" ht="12.75" customHeight="1" thickBot="1" x14ac:dyDescent="0.3">
      <c r="A71" s="111" t="s">
        <v>241</v>
      </c>
      <c r="B71" s="112">
        <f t="shared" ref="B71:W71" si="16">B69+B70</f>
        <v>0</v>
      </c>
      <c r="C71" s="112">
        <f>C69+C70</f>
        <v>1493739.5369996664</v>
      </c>
      <c r="D71" s="112">
        <f t="shared" si="16"/>
        <v>1212443.5185065123</v>
      </c>
      <c r="E71" s="112">
        <f t="shared" si="16"/>
        <v>1369024.2660019356</v>
      </c>
      <c r="F71" s="112">
        <f t="shared" si="16"/>
        <v>1541184.4882440593</v>
      </c>
      <c r="G71" s="112">
        <f t="shared" si="16"/>
        <v>1730496.3163300741</v>
      </c>
      <c r="H71" s="112">
        <f t="shared" si="16"/>
        <v>1938692.4553666203</v>
      </c>
      <c r="I71" s="112">
        <f t="shared" si="16"/>
        <v>2167682.7526111994</v>
      </c>
      <c r="J71" s="112">
        <f t="shared" si="16"/>
        <v>2419572.4894854063</v>
      </c>
      <c r="K71" s="112">
        <f t="shared" si="16"/>
        <v>2696682.5780431004</v>
      </c>
      <c r="L71" s="112">
        <f t="shared" si="16"/>
        <v>3001571.8614960974</v>
      </c>
      <c r="M71" s="112">
        <f t="shared" si="16"/>
        <v>3337061.7394311344</v>
      </c>
      <c r="N71" s="112">
        <f t="shared" si="16"/>
        <v>3706263.3616083921</v>
      </c>
      <c r="O71" s="112">
        <f t="shared" si="16"/>
        <v>4112607.6599496952</v>
      </c>
      <c r="P71" s="112">
        <f t="shared" si="16"/>
        <v>4559878.5167653859</v>
      </c>
      <c r="Q71" s="112">
        <f t="shared" si="16"/>
        <v>5052249.3987215674</v>
      </c>
      <c r="R71" s="112">
        <f t="shared" si="16"/>
        <v>5594323.8208342362</v>
      </c>
      <c r="S71" s="112">
        <f t="shared" si="16"/>
        <v>6191180.0432476066</v>
      </c>
      <c r="T71" s="112">
        <f t="shared" si="16"/>
        <v>6848420.4461024581</v>
      </c>
      <c r="U71" s="112">
        <f t="shared" si="16"/>
        <v>7572226.0748602431</v>
      </c>
      <c r="V71" s="112">
        <f t="shared" si="16"/>
        <v>8369416.9004992424</v>
      </c>
      <c r="W71" s="112">
        <f t="shared" si="16"/>
        <v>9247518.3965716846</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1515554.3981331403</v>
      </c>
      <c r="E74" s="106">
        <f t="shared" si="18"/>
        <v>1711280.3325024196</v>
      </c>
      <c r="F74" s="106">
        <f t="shared" si="18"/>
        <v>1926480.6103050741</v>
      </c>
      <c r="G74" s="106">
        <f t="shared" si="18"/>
        <v>2163120.3954125927</v>
      </c>
      <c r="H74" s="106">
        <f t="shared" si="18"/>
        <v>2423365.5692082755</v>
      </c>
      <c r="I74" s="106">
        <f t="shared" si="18"/>
        <v>2709603.4407639992</v>
      </c>
      <c r="J74" s="106">
        <f t="shared" si="18"/>
        <v>3024465.6118567577</v>
      </c>
      <c r="K74" s="106">
        <f t="shared" si="18"/>
        <v>3370853.2225538753</v>
      </c>
      <c r="L74" s="106">
        <f t="shared" si="18"/>
        <v>3751964.8268701215</v>
      </c>
      <c r="M74" s="106">
        <f t="shared" si="18"/>
        <v>4171327.1742889178</v>
      </c>
      <c r="N74" s="106">
        <f t="shared" si="18"/>
        <v>4632829.20201049</v>
      </c>
      <c r="O74" s="106">
        <f t="shared" si="18"/>
        <v>5140759.5749371191</v>
      </c>
      <c r="P74" s="106">
        <f t="shared" si="18"/>
        <v>5699848.1459567323</v>
      </c>
      <c r="Q74" s="106">
        <f t="shared" si="18"/>
        <v>6315311.7484019594</v>
      </c>
      <c r="R74" s="106">
        <f t="shared" si="18"/>
        <v>6992904.7760427957</v>
      </c>
      <c r="S74" s="106">
        <f t="shared" si="18"/>
        <v>7738975.0540595083</v>
      </c>
      <c r="T74" s="106">
        <f t="shared" si="18"/>
        <v>8560525.5576280728</v>
      </c>
      <c r="U74" s="106">
        <f t="shared" si="18"/>
        <v>9465282.5935753044</v>
      </c>
      <c r="V74" s="106">
        <f t="shared" si="18"/>
        <v>10461771.125624053</v>
      </c>
      <c r="W74" s="106">
        <f t="shared" si="18"/>
        <v>11559397.995714605</v>
      </c>
    </row>
    <row r="75" spans="1:23" ht="12" customHeight="1" x14ac:dyDescent="0.25">
      <c r="A75" s="74" t="s">
        <v>236</v>
      </c>
      <c r="B75" s="102">
        <f t="shared" ref="B75:W75" si="19">B65</f>
        <v>0</v>
      </c>
      <c r="C75" s="102">
        <f t="shared" si="19"/>
        <v>0</v>
      </c>
      <c r="D75" s="102">
        <f t="shared" si="19"/>
        <v>482476.22632954962</v>
      </c>
      <c r="E75" s="102">
        <f t="shared" si="19"/>
        <v>482476.22632954962</v>
      </c>
      <c r="F75" s="102">
        <f t="shared" si="19"/>
        <v>482476.22632954962</v>
      </c>
      <c r="G75" s="102">
        <f t="shared" si="19"/>
        <v>482476.22632954962</v>
      </c>
      <c r="H75" s="102">
        <f t="shared" si="19"/>
        <v>482476.22632954962</v>
      </c>
      <c r="I75" s="102">
        <f t="shared" si="19"/>
        <v>482476.22632954962</v>
      </c>
      <c r="J75" s="102">
        <f t="shared" si="19"/>
        <v>482476.22632954962</v>
      </c>
      <c r="K75" s="102">
        <f t="shared" si="19"/>
        <v>482476.22632954962</v>
      </c>
      <c r="L75" s="102">
        <f t="shared" si="19"/>
        <v>482476.22632954962</v>
      </c>
      <c r="M75" s="102">
        <f t="shared" si="19"/>
        <v>482476.22632954962</v>
      </c>
      <c r="N75" s="102">
        <f t="shared" si="19"/>
        <v>482476.22632954962</v>
      </c>
      <c r="O75" s="102">
        <f t="shared" si="19"/>
        <v>482476.22632954962</v>
      </c>
      <c r="P75" s="102">
        <f t="shared" si="19"/>
        <v>482476.22632954962</v>
      </c>
      <c r="Q75" s="102">
        <f t="shared" si="19"/>
        <v>482476.22632954962</v>
      </c>
      <c r="R75" s="102">
        <f t="shared" si="19"/>
        <v>482476.22632954962</v>
      </c>
      <c r="S75" s="102">
        <f t="shared" si="19"/>
        <v>482476.22632954962</v>
      </c>
      <c r="T75" s="102">
        <f t="shared" si="19"/>
        <v>482476.22632954962</v>
      </c>
      <c r="U75" s="102">
        <f t="shared" si="19"/>
        <v>482476.22632954962</v>
      </c>
      <c r="V75" s="102">
        <f t="shared" si="19"/>
        <v>482476.22632954962</v>
      </c>
      <c r="W75" s="102">
        <f t="shared" si="19"/>
        <v>482476.22632954962</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-303110.87962662807</v>
      </c>
      <c r="E77" s="109">
        <f>IF(SUM($B$70:E70)+SUM($B$77:D77)&gt;0,0,SUM($B$70:E70)-SUM($B$77:D77))</f>
        <v>-342256.0665004839</v>
      </c>
      <c r="F77" s="109">
        <f>IF(SUM($B$70:F70)+SUM($B$77:E77)&gt;0,0,SUM($B$70:F70)-SUM($B$77:E77))</f>
        <v>-385296.12206101487</v>
      </c>
      <c r="G77" s="109">
        <f>IF(SUM($B$70:G70)+SUM($B$77:F77)&gt;0,0,SUM($B$70:G70)-SUM($B$77:F77))</f>
        <v>-432624.07908251858</v>
      </c>
      <c r="H77" s="109">
        <f>IF(SUM($B$70:H70)+SUM($B$77:G77)&gt;0,0,SUM($B$70:H70)-SUM($B$77:G77))</f>
        <v>-484673.11384165497</v>
      </c>
      <c r="I77" s="109">
        <f>IF(SUM($B$70:I70)+SUM($B$77:H77)&gt;0,0,SUM($B$70:I70)-SUM($B$77:H77))</f>
        <v>-541920.68815279985</v>
      </c>
      <c r="J77" s="109">
        <f>IF(SUM($B$70:J70)+SUM($B$77:I77)&gt;0,0,SUM($B$70:J70)-SUM($B$77:I77))</f>
        <v>-604893.12237135181</v>
      </c>
      <c r="K77" s="109">
        <f>IF(SUM($B$70:K70)+SUM($B$77:J77)&gt;0,0,SUM($B$70:K70)-SUM($B$77:J77))</f>
        <v>-674170.64451077487</v>
      </c>
      <c r="L77" s="109">
        <f>IF(SUM($B$70:L70)+SUM($B$77:K77)&gt;0,0,SUM($B$70:L70)-SUM($B$77:K77))</f>
        <v>-750392.96537402458</v>
      </c>
      <c r="M77" s="109">
        <f>IF(SUM($B$70:M70)+SUM($B$77:L77)&gt;0,0,SUM($B$70:M70)-SUM($B$77:L77))</f>
        <v>-834265.43485778384</v>
      </c>
      <c r="N77" s="109">
        <f>IF(SUM($B$70:N70)+SUM($B$77:M77)&gt;0,0,SUM($B$70:N70)-SUM($B$77:M77))</f>
        <v>-926565.84040209837</v>
      </c>
      <c r="O77" s="109">
        <f>IF(SUM($B$70:O70)+SUM($B$77:N77)&gt;0,0,SUM($B$70:O70)-SUM($B$77:N77))</f>
        <v>-1028151.9149874244</v>
      </c>
      <c r="P77" s="109">
        <f>IF(SUM($B$70:P70)+SUM($B$77:O77)&gt;0,0,SUM($B$70:P70)-SUM($B$77:O77))</f>
        <v>-1139969.6291913465</v>
      </c>
      <c r="Q77" s="109">
        <f>IF(SUM($B$70:Q70)+SUM($B$77:P77)&gt;0,0,SUM($B$70:Q70)-SUM($B$77:P77))</f>
        <v>-1263062.3496803921</v>
      </c>
      <c r="R77" s="109">
        <f>IF(SUM($B$70:R70)+SUM($B$77:Q77)&gt;0,0,SUM($B$70:R70)-SUM($B$77:Q77))</f>
        <v>-1398580.9552085586</v>
      </c>
      <c r="S77" s="109">
        <f>IF(SUM($B$70:S70)+SUM($B$77:R77)&gt;0,0,SUM($B$70:S70)-SUM($B$77:R77))</f>
        <v>-1547795.0108119007</v>
      </c>
      <c r="T77" s="109">
        <f>IF(SUM($B$70:T70)+SUM($B$77:S77)&gt;0,0,SUM($B$70:T70)-SUM($B$77:S77))</f>
        <v>-1712105.1115256138</v>
      </c>
      <c r="U77" s="109">
        <f>IF(SUM($B$70:U70)+SUM($B$77:T77)&gt;0,0,SUM($B$70:U70)-SUM($B$77:T77))</f>
        <v>-1893056.5187150612</v>
      </c>
      <c r="V77" s="109">
        <f>IF(SUM($B$70:V70)+SUM($B$77:U77)&gt;0,0,SUM($B$70:V70)-SUM($B$77:U77))</f>
        <v>-2092354.2251248099</v>
      </c>
      <c r="W77" s="109">
        <f>IF(SUM($B$70:W70)+SUM($B$77:V77)&gt;0,0,SUM($B$70:W70)-SUM($B$77:V77))</f>
        <v>-2311879.5991429202</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1681799.2331602753</v>
      </c>
      <c r="E82" s="106">
        <f t="shared" si="24"/>
        <v>1831928.9102381654</v>
      </c>
      <c r="F82" s="106">
        <f t="shared" si="24"/>
        <v>2002141.6981369515</v>
      </c>
      <c r="G82" s="106">
        <f t="shared" si="24"/>
        <v>2189309.5754924798</v>
      </c>
      <c r="H82" s="106">
        <f t="shared" si="24"/>
        <v>2395145.1756602097</v>
      </c>
      <c r="I82" s="106">
        <f t="shared" si="24"/>
        <v>2621536.2031287849</v>
      </c>
      <c r="J82" s="106">
        <f t="shared" si="24"/>
        <v>2870563.5100492877</v>
      </c>
      <c r="K82" s="106">
        <f t="shared" si="24"/>
        <v>3144521.0546465465</v>
      </c>
      <c r="L82" s="106">
        <f t="shared" si="24"/>
        <v>3445937.9387376299</v>
      </c>
      <c r="M82" s="106">
        <f t="shared" si="24"/>
        <v>3777602.7423624122</v>
      </c>
      <c r="N82" s="106">
        <f t="shared" si="24"/>
        <v>4142590.3965093917</v>
      </c>
      <c r="O82" s="106">
        <f t="shared" si="24"/>
        <v>4544291.8603301886</v>
      </c>
      <c r="P82" s="106">
        <f t="shared" si="24"/>
        <v>4986446.8973365817</v>
      </c>
      <c r="Q82" s="106">
        <f t="shared" si="24"/>
        <v>5473180.2761502024</v>
      </c>
      <c r="R82" s="106">
        <f t="shared" si="24"/>
        <v>6009041.7557433108</v>
      </c>
      <c r="S82" s="106">
        <f t="shared" si="24"/>
        <v>6599050.2531190934</v>
      </c>
      <c r="T82" s="106">
        <f t="shared" si="24"/>
        <v>7248742.6334187603</v>
      </c>
      <c r="U82" s="106">
        <f t="shared" si="24"/>
        <v>7964227.6089386782</v>
      </c>
      <c r="V82" s="106">
        <f t="shared" si="24"/>
        <v>8752245.2849675268</v>
      </c>
      <c r="W82" s="106">
        <f t="shared" si="24"/>
        <v>9620232.9472357873</v>
      </c>
    </row>
    <row r="83" spans="1:23" ht="12" customHeight="1" x14ac:dyDescent="0.25">
      <c r="A83" s="94" t="s">
        <v>248</v>
      </c>
      <c r="B83" s="106">
        <f>SUM($B$82:B82)</f>
        <v>0</v>
      </c>
      <c r="C83" s="106">
        <f>SUM(B82:C82)</f>
        <v>977375.2548747079</v>
      </c>
      <c r="D83" s="106">
        <f>SUM(B82:D82)</f>
        <v>2659174.4880349832</v>
      </c>
      <c r="E83" s="106">
        <f>SUM($B$82:E82)</f>
        <v>4491103.3982731486</v>
      </c>
      <c r="F83" s="106">
        <f>SUM($B$82:F82)</f>
        <v>6493245.0964101003</v>
      </c>
      <c r="G83" s="106">
        <f>SUM($B$82:G82)</f>
        <v>8682554.6719025802</v>
      </c>
      <c r="H83" s="106">
        <f>SUM($B$82:H82)</f>
        <v>11077699.84756279</v>
      </c>
      <c r="I83" s="106">
        <f>SUM($B$82:I82)</f>
        <v>13699236.050691575</v>
      </c>
      <c r="J83" s="106">
        <f>SUM($B$82:J82)</f>
        <v>16569799.560740862</v>
      </c>
      <c r="K83" s="106">
        <f>SUM($B$82:K82)</f>
        <v>19714320.61538741</v>
      </c>
      <c r="L83" s="106">
        <f>SUM($B$82:L82)</f>
        <v>23160258.554125041</v>
      </c>
      <c r="M83" s="106">
        <f>SUM($B$82:M82)</f>
        <v>26937861.296487454</v>
      </c>
      <c r="N83" s="106">
        <f>SUM($B$82:N82)</f>
        <v>31080451.692996845</v>
      </c>
      <c r="O83" s="106">
        <f>SUM($B$82:O82)</f>
        <v>35624743.553327031</v>
      </c>
      <c r="P83" s="106">
        <f>SUM($B$82:P82)</f>
        <v>40611190.450663611</v>
      </c>
      <c r="Q83" s="106">
        <f>SUM($B$82:Q82)</f>
        <v>46084370.726813816</v>
      </c>
      <c r="R83" s="106">
        <f>SUM($B$82:R82)</f>
        <v>52093412.482557125</v>
      </c>
      <c r="S83" s="106">
        <f>SUM($B$82:S82)</f>
        <v>58692462.735676222</v>
      </c>
      <c r="T83" s="106">
        <f>SUM($B$82:T82)</f>
        <v>65941205.369094983</v>
      </c>
      <c r="U83" s="106">
        <f>SUM($B$82:U82)</f>
        <v>73905432.978033662</v>
      </c>
      <c r="V83" s="106">
        <f>SUM($B$82:V82)</f>
        <v>82657678.263001189</v>
      </c>
      <c r="W83" s="106">
        <f>SUM($B$82:W82)</f>
        <v>92277911.210236982</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1488317.9054515711</v>
      </c>
      <c r="E85" s="106">
        <f t="shared" si="26"/>
        <v>1434669.0502295918</v>
      </c>
      <c r="F85" s="106">
        <f t="shared" si="26"/>
        <v>1387584.6287967556</v>
      </c>
      <c r="G85" s="106">
        <f t="shared" si="26"/>
        <v>1342744.5633373242</v>
      </c>
      <c r="H85" s="106">
        <f t="shared" si="26"/>
        <v>1299988.8422507236</v>
      </c>
      <c r="I85" s="106">
        <f t="shared" si="26"/>
        <v>1259172.4086994841</v>
      </c>
      <c r="J85" s="106">
        <f t="shared" si="26"/>
        <v>1220163.5734957352</v>
      </c>
      <c r="K85" s="106">
        <f t="shared" si="26"/>
        <v>1182842.6050985474</v>
      </c>
      <c r="L85" s="106">
        <f t="shared" si="26"/>
        <v>1147100.4765831865</v>
      </c>
      <c r="M85" s="106">
        <f t="shared" si="26"/>
        <v>1112837.7517492645</v>
      </c>
      <c r="N85" s="106">
        <f t="shared" si="26"/>
        <v>1079963.5945759763</v>
      </c>
      <c r="O85" s="106">
        <f t="shared" si="26"/>
        <v>1048394.8880395242</v>
      </c>
      <c r="P85" s="106">
        <f t="shared" si="26"/>
        <v>1018055.4499073931</v>
      </c>
      <c r="Q85" s="106">
        <f t="shared" si="26"/>
        <v>988875.33454011602</v>
      </c>
      <c r="R85" s="106">
        <f t="shared" si="26"/>
        <v>960790.21098473016</v>
      </c>
      <c r="S85" s="106">
        <f t="shared" si="26"/>
        <v>933740.80875386077</v>
      </c>
      <c r="T85" s="106">
        <f t="shared" si="26"/>
        <v>907672.42366682901</v>
      </c>
      <c r="U85" s="106">
        <f t="shared" si="26"/>
        <v>882534.47699900868</v>
      </c>
      <c r="V85" s="106">
        <f t="shared" si="26"/>
        <v>858280.12195572734</v>
      </c>
      <c r="W85" s="106">
        <f t="shared" si="26"/>
        <v>834865.89216885599</v>
      </c>
    </row>
    <row r="86" spans="1:23" ht="21.75" customHeight="1" x14ac:dyDescent="0.25">
      <c r="A86" s="110" t="s">
        <v>251</v>
      </c>
      <c r="B86" s="106">
        <f>SUM(B85)</f>
        <v>0</v>
      </c>
      <c r="C86" s="106">
        <f t="shared" ref="C86:W86" si="27">C85+B86</f>
        <v>977375.2548747079</v>
      </c>
      <c r="D86" s="106">
        <f t="shared" si="27"/>
        <v>2465693.1603262788</v>
      </c>
      <c r="E86" s="106">
        <f t="shared" si="27"/>
        <v>3900362.2105558706</v>
      </c>
      <c r="F86" s="106">
        <f t="shared" si="27"/>
        <v>5287946.8393526264</v>
      </c>
      <c r="G86" s="106">
        <f t="shared" si="27"/>
        <v>6630691.4026899505</v>
      </c>
      <c r="H86" s="106">
        <f t="shared" si="27"/>
        <v>7930680.2449406739</v>
      </c>
      <c r="I86" s="106">
        <f t="shared" si="27"/>
        <v>9189852.6536401585</v>
      </c>
      <c r="J86" s="106">
        <f t="shared" si="27"/>
        <v>10410016.227135893</v>
      </c>
      <c r="K86" s="106">
        <f t="shared" si="27"/>
        <v>11592858.83223444</v>
      </c>
      <c r="L86" s="106">
        <f t="shared" si="27"/>
        <v>12739959.308817627</v>
      </c>
      <c r="M86" s="106">
        <f t="shared" si="27"/>
        <v>13852797.060566891</v>
      </c>
      <c r="N86" s="106">
        <f t="shared" si="27"/>
        <v>14932760.655142868</v>
      </c>
      <c r="O86" s="106">
        <f t="shared" si="27"/>
        <v>15981155.543182392</v>
      </c>
      <c r="P86" s="106">
        <f t="shared" si="27"/>
        <v>16999210.993089784</v>
      </c>
      <c r="Q86" s="106">
        <f t="shared" si="27"/>
        <v>17988086.327629901</v>
      </c>
      <c r="R86" s="106">
        <f t="shared" si="27"/>
        <v>18948876.538614631</v>
      </c>
      <c r="S86" s="106">
        <f t="shared" si="27"/>
        <v>19882617.34736849</v>
      </c>
      <c r="T86" s="106">
        <f t="shared" si="27"/>
        <v>20790289.771035317</v>
      </c>
      <c r="U86" s="106">
        <f t="shared" si="27"/>
        <v>21672824.248034324</v>
      </c>
      <c r="V86" s="106">
        <f t="shared" si="27"/>
        <v>22531104.369990051</v>
      </c>
      <c r="W86" s="106">
        <f t="shared" si="27"/>
        <v>23365970.262158908</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0</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0</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f>
        <v>Год раскрытия информации: 2026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67"/>
      <c r="B8" s="267"/>
      <c r="C8" s="267"/>
      <c r="D8" s="267"/>
      <c r="E8" s="267"/>
      <c r="F8" s="267"/>
      <c r="G8" s="267"/>
      <c r="H8" s="267"/>
      <c r="I8" s="267"/>
      <c r="J8" s="267"/>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67"/>
      <c r="B11" s="267"/>
      <c r="C11" s="267"/>
      <c r="D11" s="267"/>
      <c r="E11" s="267"/>
      <c r="F11" s="267"/>
      <c r="G11" s="267"/>
      <c r="H11" s="267"/>
      <c r="I11" s="267"/>
      <c r="J11" s="267"/>
    </row>
    <row r="12" spans="1:40" x14ac:dyDescent="0.25">
      <c r="A12" s="230" t="str">
        <f>'1. паспорт местоположение'!$A$12</f>
        <v>O_К2_12</v>
      </c>
      <c r="B12" s="230"/>
      <c r="C12" s="230"/>
      <c r="D12" s="230"/>
      <c r="E12" s="230"/>
      <c r="F12" s="230"/>
      <c r="G12" s="230"/>
      <c r="H12" s="230"/>
      <c r="I12" s="230"/>
      <c r="J12" s="230"/>
    </row>
    <row r="13" spans="1:40" x14ac:dyDescent="0.25">
      <c r="A13" s="225" t="s">
        <v>7</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Реконструкция ВЛ 0,4 кВ от ПС Кунгур (замена неизолирвоанного провода на СИП, замена опор), L-11,6км</v>
      </c>
      <c r="B15" s="224"/>
      <c r="C15" s="224"/>
      <c r="D15" s="224"/>
      <c r="E15" s="224"/>
      <c r="F15" s="224"/>
      <c r="G15" s="224"/>
      <c r="H15" s="224"/>
      <c r="I15" s="224"/>
      <c r="J15" s="224"/>
    </row>
    <row r="16" spans="1:40" x14ac:dyDescent="0.25">
      <c r="A16" s="225" t="s">
        <v>8</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263</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264</v>
      </c>
      <c r="B21" s="240" t="s">
        <v>265</v>
      </c>
      <c r="C21" s="239" t="s">
        <v>266</v>
      </c>
      <c r="D21" s="239"/>
      <c r="E21" s="239"/>
      <c r="F21" s="239"/>
      <c r="G21" s="240" t="s">
        <v>267</v>
      </c>
      <c r="H21" s="241" t="s">
        <v>268</v>
      </c>
      <c r="I21" s="240" t="s">
        <v>269</v>
      </c>
      <c r="J21" s="240" t="s">
        <v>270</v>
      </c>
    </row>
    <row r="22" spans="1:10" s="4" customFormat="1" ht="46.5" customHeight="1" x14ac:dyDescent="0.25">
      <c r="A22" s="240"/>
      <c r="B22" s="240"/>
      <c r="C22" s="243" t="s">
        <v>271</v>
      </c>
      <c r="D22" s="243"/>
      <c r="E22" s="246" t="s">
        <v>272</v>
      </c>
      <c r="F22" s="247"/>
      <c r="G22" s="240"/>
      <c r="H22" s="242"/>
      <c r="I22" s="240"/>
      <c r="J22" s="240"/>
    </row>
    <row r="23" spans="1:10" s="4" customFormat="1" ht="31.5" x14ac:dyDescent="0.25">
      <c r="A23" s="240"/>
      <c r="B23" s="240"/>
      <c r="C23" s="138" t="s">
        <v>273</v>
      </c>
      <c r="D23" s="138" t="s">
        <v>274</v>
      </c>
      <c r="E23" s="138" t="s">
        <v>273</v>
      </c>
      <c r="F23" s="138" t="s">
        <v>274</v>
      </c>
      <c r="G23" s="240"/>
      <c r="H23" s="243"/>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141" t="s">
        <v>258</v>
      </c>
      <c r="F25" s="141" t="s">
        <v>258</v>
      </c>
      <c r="G25" s="141" t="s">
        <v>258</v>
      </c>
      <c r="H25" s="141" t="s">
        <v>258</v>
      </c>
      <c r="I25" s="142" t="s">
        <v>258</v>
      </c>
      <c r="J25" s="143" t="s">
        <v>258</v>
      </c>
    </row>
    <row r="26" spans="1:10" s="4" customFormat="1" x14ac:dyDescent="0.25">
      <c r="A26" s="139" t="s">
        <v>276</v>
      </c>
      <c r="B26" s="144" t="s">
        <v>277</v>
      </c>
      <c r="C26" s="145" t="s">
        <v>104</v>
      </c>
      <c r="D26" s="145" t="s">
        <v>104</v>
      </c>
      <c r="E26" s="145" t="s">
        <v>83</v>
      </c>
      <c r="F26" s="145" t="s">
        <v>83</v>
      </c>
      <c r="G26" s="146"/>
      <c r="H26" s="146"/>
      <c r="I26" s="147" t="s">
        <v>258</v>
      </c>
      <c r="J26" s="147" t="s">
        <v>258</v>
      </c>
    </row>
    <row r="27" spans="1:10" s="4" customFormat="1" ht="31.5" x14ac:dyDescent="0.25">
      <c r="A27" s="139" t="s">
        <v>278</v>
      </c>
      <c r="B27" s="144" t="s">
        <v>279</v>
      </c>
      <c r="C27" s="145" t="s">
        <v>104</v>
      </c>
      <c r="D27" s="145" t="s">
        <v>104</v>
      </c>
      <c r="E27" s="145" t="s">
        <v>83</v>
      </c>
      <c r="F27" s="145" t="s">
        <v>83</v>
      </c>
      <c r="G27" s="146"/>
      <c r="H27" s="146"/>
      <c r="I27" s="147" t="s">
        <v>258</v>
      </c>
      <c r="J27" s="147" t="s">
        <v>258</v>
      </c>
    </row>
    <row r="28" spans="1:10" s="4" customFormat="1" ht="63" x14ac:dyDescent="0.25">
      <c r="A28" s="139" t="s">
        <v>280</v>
      </c>
      <c r="B28" s="144" t="s">
        <v>281</v>
      </c>
      <c r="C28" s="145" t="s">
        <v>104</v>
      </c>
      <c r="D28" s="145" t="s">
        <v>104</v>
      </c>
      <c r="E28" s="145" t="s">
        <v>83</v>
      </c>
      <c r="F28" s="145" t="s">
        <v>83</v>
      </c>
      <c r="G28" s="146"/>
      <c r="H28" s="146"/>
      <c r="I28" s="146" t="s">
        <v>258</v>
      </c>
      <c r="J28" s="146" t="s">
        <v>258</v>
      </c>
    </row>
    <row r="29" spans="1:10" s="4" customFormat="1" ht="31.5" x14ac:dyDescent="0.25">
      <c r="A29" s="139" t="s">
        <v>282</v>
      </c>
      <c r="B29" s="144" t="s">
        <v>283</v>
      </c>
      <c r="C29" s="145" t="s">
        <v>104</v>
      </c>
      <c r="D29" s="145" t="s">
        <v>104</v>
      </c>
      <c r="E29" s="145" t="s">
        <v>83</v>
      </c>
      <c r="F29" s="145" t="s">
        <v>83</v>
      </c>
      <c r="G29" s="146"/>
      <c r="H29" s="146"/>
      <c r="I29" s="147" t="s">
        <v>258</v>
      </c>
      <c r="J29" s="147" t="s">
        <v>258</v>
      </c>
    </row>
    <row r="30" spans="1:10" s="4" customFormat="1" ht="31.5" x14ac:dyDescent="0.25">
      <c r="A30" s="139" t="s">
        <v>284</v>
      </c>
      <c r="B30" s="144" t="s">
        <v>285</v>
      </c>
      <c r="C30" s="145" t="s">
        <v>104</v>
      </c>
      <c r="D30" s="145" t="s">
        <v>104</v>
      </c>
      <c r="E30" s="145" t="s">
        <v>83</v>
      </c>
      <c r="F30" s="145" t="s">
        <v>83</v>
      </c>
      <c r="G30" s="146"/>
      <c r="H30" s="146"/>
      <c r="I30" s="146" t="s">
        <v>258</v>
      </c>
      <c r="J30" s="146" t="s">
        <v>258</v>
      </c>
    </row>
    <row r="31" spans="1:10" s="4" customFormat="1" ht="31.5" x14ac:dyDescent="0.25">
      <c r="A31" s="139" t="s">
        <v>286</v>
      </c>
      <c r="B31" s="148" t="s">
        <v>287</v>
      </c>
      <c r="C31" s="145" t="s">
        <v>104</v>
      </c>
      <c r="D31" s="145" t="s">
        <v>104</v>
      </c>
      <c r="E31" s="145" t="s">
        <v>83</v>
      </c>
      <c r="F31" s="145" t="s">
        <v>83</v>
      </c>
      <c r="G31" s="146"/>
      <c r="H31" s="146"/>
      <c r="I31" s="146" t="s">
        <v>258</v>
      </c>
      <c r="J31" s="146" t="s">
        <v>258</v>
      </c>
    </row>
    <row r="32" spans="1:10" s="4" customFormat="1" ht="31.5" x14ac:dyDescent="0.25">
      <c r="A32" s="139" t="s">
        <v>288</v>
      </c>
      <c r="B32" s="148" t="s">
        <v>289</v>
      </c>
      <c r="C32" s="145">
        <v>46918</v>
      </c>
      <c r="D32" s="145">
        <v>46918</v>
      </c>
      <c r="E32" s="145" t="s">
        <v>83</v>
      </c>
      <c r="F32" s="145" t="s">
        <v>83</v>
      </c>
      <c r="G32" s="146"/>
      <c r="H32" s="146"/>
      <c r="I32" s="146" t="s">
        <v>258</v>
      </c>
      <c r="J32" s="146" t="s">
        <v>258</v>
      </c>
    </row>
    <row r="33" spans="1:10" s="4" customFormat="1" ht="47.25" x14ac:dyDescent="0.25">
      <c r="A33" s="139" t="s">
        <v>290</v>
      </c>
      <c r="B33" s="148" t="s">
        <v>291</v>
      </c>
      <c r="C33" s="145" t="s">
        <v>104</v>
      </c>
      <c r="D33" s="145" t="s">
        <v>104</v>
      </c>
      <c r="E33" s="145" t="s">
        <v>83</v>
      </c>
      <c r="F33" s="145" t="s">
        <v>83</v>
      </c>
      <c r="G33" s="146"/>
      <c r="H33" s="146"/>
      <c r="I33" s="146" t="s">
        <v>258</v>
      </c>
      <c r="J33" s="146" t="s">
        <v>258</v>
      </c>
    </row>
    <row r="34" spans="1:10" s="4" customFormat="1" ht="63" x14ac:dyDescent="0.25">
      <c r="A34" s="139" t="s">
        <v>292</v>
      </c>
      <c r="B34" s="148" t="s">
        <v>293</v>
      </c>
      <c r="C34" s="145" t="s">
        <v>104</v>
      </c>
      <c r="D34" s="145" t="s">
        <v>104</v>
      </c>
      <c r="E34" s="145" t="s">
        <v>83</v>
      </c>
      <c r="F34" s="145" t="s">
        <v>83</v>
      </c>
      <c r="G34" s="146"/>
      <c r="H34" s="146"/>
      <c r="I34" s="146" t="s">
        <v>258</v>
      </c>
      <c r="J34" s="146" t="s">
        <v>258</v>
      </c>
    </row>
    <row r="35" spans="1:10" s="4" customFormat="1" ht="31.5" x14ac:dyDescent="0.25">
      <c r="A35" s="139" t="s">
        <v>294</v>
      </c>
      <c r="B35" s="148" t="s">
        <v>295</v>
      </c>
      <c r="C35" s="145">
        <v>46948</v>
      </c>
      <c r="D35" s="145">
        <v>46948</v>
      </c>
      <c r="E35" s="145" t="s">
        <v>83</v>
      </c>
      <c r="F35" s="145" t="s">
        <v>83</v>
      </c>
      <c r="G35" s="146"/>
      <c r="H35" s="146"/>
      <c r="I35" s="146" t="s">
        <v>258</v>
      </c>
      <c r="J35" s="146" t="s">
        <v>258</v>
      </c>
    </row>
    <row r="36" spans="1:10" s="4" customFormat="1" ht="31.5" x14ac:dyDescent="0.25">
      <c r="A36" s="139" t="s">
        <v>296</v>
      </c>
      <c r="B36" s="148" t="s">
        <v>297</v>
      </c>
      <c r="C36" s="145" t="s">
        <v>104</v>
      </c>
      <c r="D36" s="145" t="s">
        <v>104</v>
      </c>
      <c r="E36" s="145" t="s">
        <v>83</v>
      </c>
      <c r="F36" s="145" t="s">
        <v>83</v>
      </c>
      <c r="G36" s="146"/>
      <c r="H36" s="146"/>
      <c r="I36" s="146" t="s">
        <v>258</v>
      </c>
      <c r="J36" s="146" t="s">
        <v>258</v>
      </c>
    </row>
    <row r="37" spans="1:10" s="4" customFormat="1" x14ac:dyDescent="0.25">
      <c r="A37" s="139" t="s">
        <v>298</v>
      </c>
      <c r="B37" s="148" t="s">
        <v>299</v>
      </c>
      <c r="C37" s="145">
        <v>46978</v>
      </c>
      <c r="D37" s="145">
        <v>46978</v>
      </c>
      <c r="E37" s="145" t="s">
        <v>83</v>
      </c>
      <c r="F37" s="145" t="s">
        <v>83</v>
      </c>
      <c r="G37" s="146"/>
      <c r="H37" s="146"/>
      <c r="I37" s="146" t="s">
        <v>258</v>
      </c>
      <c r="J37" s="146" t="s">
        <v>258</v>
      </c>
    </row>
    <row r="38" spans="1:10" s="4" customFormat="1" x14ac:dyDescent="0.25">
      <c r="A38" s="139" t="s">
        <v>300</v>
      </c>
      <c r="B38" s="140" t="s">
        <v>301</v>
      </c>
      <c r="C38" s="146" t="s">
        <v>258</v>
      </c>
      <c r="D38" s="146" t="s">
        <v>258</v>
      </c>
      <c r="E38" s="146"/>
      <c r="F38" s="146"/>
      <c r="G38" s="146"/>
      <c r="H38" s="146"/>
      <c r="I38" s="142" t="s">
        <v>258</v>
      </c>
      <c r="J38" s="142" t="s">
        <v>258</v>
      </c>
    </row>
    <row r="39" spans="1:10" s="4" customFormat="1" ht="63" x14ac:dyDescent="0.25">
      <c r="A39" s="139" t="s">
        <v>15</v>
      </c>
      <c r="B39" s="148" t="s">
        <v>302</v>
      </c>
      <c r="C39" s="145">
        <v>47008</v>
      </c>
      <c r="D39" s="145">
        <v>47008</v>
      </c>
      <c r="E39" s="145" t="s">
        <v>83</v>
      </c>
      <c r="F39" s="145" t="s">
        <v>83</v>
      </c>
      <c r="G39" s="146"/>
      <c r="H39" s="146"/>
      <c r="I39" s="146" t="s">
        <v>258</v>
      </c>
      <c r="J39" s="146" t="s">
        <v>258</v>
      </c>
    </row>
    <row r="40" spans="1:10" s="4" customFormat="1" x14ac:dyDescent="0.25">
      <c r="A40" s="139" t="s">
        <v>303</v>
      </c>
      <c r="B40" s="148" t="s">
        <v>304</v>
      </c>
      <c r="C40" s="145">
        <v>47018</v>
      </c>
      <c r="D40" s="145">
        <v>47018</v>
      </c>
      <c r="E40" s="145" t="s">
        <v>83</v>
      </c>
      <c r="F40" s="145" t="s">
        <v>83</v>
      </c>
      <c r="G40" s="146"/>
      <c r="H40" s="146"/>
      <c r="I40" s="146" t="s">
        <v>258</v>
      </c>
      <c r="J40" s="146" t="s">
        <v>258</v>
      </c>
    </row>
    <row r="41" spans="1:10" s="4" customFormat="1" ht="47.25" x14ac:dyDescent="0.25">
      <c r="A41" s="139" t="s">
        <v>305</v>
      </c>
      <c r="B41" s="140" t="s">
        <v>306</v>
      </c>
      <c r="C41" s="146" t="s">
        <v>258</v>
      </c>
      <c r="D41" s="146" t="s">
        <v>258</v>
      </c>
      <c r="E41" s="146"/>
      <c r="F41" s="146"/>
      <c r="G41" s="146"/>
      <c r="H41" s="146"/>
      <c r="I41" s="142" t="s">
        <v>258</v>
      </c>
      <c r="J41" s="142" t="s">
        <v>258</v>
      </c>
    </row>
    <row r="42" spans="1:10" s="4" customFormat="1" ht="31.5" x14ac:dyDescent="0.25">
      <c r="A42" s="139" t="s">
        <v>17</v>
      </c>
      <c r="B42" s="148" t="s">
        <v>307</v>
      </c>
      <c r="C42" s="145">
        <v>47048</v>
      </c>
      <c r="D42" s="145">
        <v>47048</v>
      </c>
      <c r="E42" s="145" t="s">
        <v>83</v>
      </c>
      <c r="F42" s="145" t="s">
        <v>83</v>
      </c>
      <c r="G42" s="146"/>
      <c r="H42" s="146"/>
      <c r="I42" s="146" t="s">
        <v>258</v>
      </c>
      <c r="J42" s="146" t="s">
        <v>258</v>
      </c>
    </row>
    <row r="43" spans="1:10" s="4" customFormat="1" x14ac:dyDescent="0.25">
      <c r="A43" s="139" t="s">
        <v>308</v>
      </c>
      <c r="B43" s="148" t="s">
        <v>309</v>
      </c>
      <c r="C43" s="145">
        <v>47048</v>
      </c>
      <c r="D43" s="145">
        <v>47048</v>
      </c>
      <c r="E43" s="145" t="s">
        <v>83</v>
      </c>
      <c r="F43" s="145" t="s">
        <v>83</v>
      </c>
      <c r="G43" s="146"/>
      <c r="H43" s="146"/>
      <c r="I43" s="146" t="s">
        <v>258</v>
      </c>
      <c r="J43" s="146" t="s">
        <v>258</v>
      </c>
    </row>
    <row r="44" spans="1:10" s="4" customFormat="1" x14ac:dyDescent="0.25">
      <c r="A44" s="139" t="s">
        <v>310</v>
      </c>
      <c r="B44" s="148" t="s">
        <v>311</v>
      </c>
      <c r="C44" s="145">
        <v>47058</v>
      </c>
      <c r="D44" s="145">
        <v>47058</v>
      </c>
      <c r="E44" s="145" t="s">
        <v>83</v>
      </c>
      <c r="F44" s="145" t="s">
        <v>83</v>
      </c>
      <c r="G44" s="146"/>
      <c r="H44" s="146"/>
      <c r="I44" s="146" t="s">
        <v>258</v>
      </c>
      <c r="J44" s="146" t="s">
        <v>258</v>
      </c>
    </row>
    <row r="45" spans="1:10" s="4" customFormat="1" ht="78.75" x14ac:dyDescent="0.25">
      <c r="A45" s="139" t="s">
        <v>312</v>
      </c>
      <c r="B45" s="148" t="s">
        <v>313</v>
      </c>
      <c r="C45" s="145" t="s">
        <v>104</v>
      </c>
      <c r="D45" s="145" t="s">
        <v>104</v>
      </c>
      <c r="E45" s="145" t="s">
        <v>83</v>
      </c>
      <c r="F45" s="145" t="s">
        <v>83</v>
      </c>
      <c r="G45" s="146"/>
      <c r="H45" s="146"/>
      <c r="I45" s="146" t="s">
        <v>258</v>
      </c>
      <c r="J45" s="146" t="s">
        <v>258</v>
      </c>
    </row>
    <row r="46" spans="1:10" s="4" customFormat="1" ht="157.5" x14ac:dyDescent="0.25">
      <c r="A46" s="139" t="s">
        <v>314</v>
      </c>
      <c r="B46" s="148" t="s">
        <v>315</v>
      </c>
      <c r="C46" s="145" t="s">
        <v>104</v>
      </c>
      <c r="D46" s="145" t="s">
        <v>104</v>
      </c>
      <c r="E46" s="145" t="s">
        <v>83</v>
      </c>
      <c r="F46" s="145" t="s">
        <v>83</v>
      </c>
      <c r="G46" s="146"/>
      <c r="H46" s="146"/>
      <c r="I46" s="146" t="s">
        <v>258</v>
      </c>
      <c r="J46" s="146" t="s">
        <v>258</v>
      </c>
    </row>
    <row r="47" spans="1:10" s="4" customFormat="1" x14ac:dyDescent="0.25">
      <c r="A47" s="139" t="s">
        <v>316</v>
      </c>
      <c r="B47" s="148" t="s">
        <v>317</v>
      </c>
      <c r="C47" s="145">
        <v>47088</v>
      </c>
      <c r="D47" s="145">
        <v>47088</v>
      </c>
      <c r="E47" s="145" t="s">
        <v>83</v>
      </c>
      <c r="F47" s="145" t="s">
        <v>83</v>
      </c>
      <c r="G47" s="146"/>
      <c r="H47" s="146"/>
      <c r="I47" s="146" t="s">
        <v>258</v>
      </c>
      <c r="J47" s="146" t="s">
        <v>258</v>
      </c>
    </row>
    <row r="48" spans="1:10" s="4" customFormat="1" ht="31.5" x14ac:dyDescent="0.25">
      <c r="A48" s="139" t="s">
        <v>318</v>
      </c>
      <c r="B48" s="140" t="s">
        <v>319</v>
      </c>
      <c r="C48" s="146" t="s">
        <v>258</v>
      </c>
      <c r="D48" s="146" t="s">
        <v>258</v>
      </c>
      <c r="E48" s="146"/>
      <c r="F48" s="146"/>
      <c r="G48" s="146"/>
      <c r="H48" s="146"/>
      <c r="I48" s="142" t="s">
        <v>258</v>
      </c>
      <c r="J48" s="142" t="s">
        <v>258</v>
      </c>
    </row>
    <row r="49" spans="1:10" s="4" customFormat="1" ht="31.5" x14ac:dyDescent="0.25">
      <c r="A49" s="139" t="s">
        <v>19</v>
      </c>
      <c r="B49" s="148" t="s">
        <v>320</v>
      </c>
      <c r="C49" s="145">
        <v>47102</v>
      </c>
      <c r="D49" s="145">
        <v>47102</v>
      </c>
      <c r="E49" s="145" t="s">
        <v>83</v>
      </c>
      <c r="F49" s="145" t="s">
        <v>83</v>
      </c>
      <c r="G49" s="146"/>
      <c r="H49" s="146"/>
      <c r="I49" s="146" t="s">
        <v>258</v>
      </c>
      <c r="J49" s="146" t="s">
        <v>258</v>
      </c>
    </row>
    <row r="50" spans="1:10" s="4" customFormat="1" ht="78.75" x14ac:dyDescent="0.25">
      <c r="A50" s="139" t="s">
        <v>321</v>
      </c>
      <c r="B50" s="148" t="s">
        <v>322</v>
      </c>
      <c r="C50" s="145">
        <v>47102</v>
      </c>
      <c r="D50" s="145">
        <v>47102</v>
      </c>
      <c r="E50" s="145" t="s">
        <v>83</v>
      </c>
      <c r="F50" s="145" t="s">
        <v>83</v>
      </c>
      <c r="G50" s="146"/>
      <c r="H50" s="146"/>
      <c r="I50" s="146" t="s">
        <v>258</v>
      </c>
      <c r="J50" s="146" t="s">
        <v>258</v>
      </c>
    </row>
    <row r="51" spans="1:10" s="4" customFormat="1" ht="63" x14ac:dyDescent="0.25">
      <c r="A51" s="139" t="s">
        <v>323</v>
      </c>
      <c r="B51" s="148" t="s">
        <v>324</v>
      </c>
      <c r="C51" s="145" t="s">
        <v>104</v>
      </c>
      <c r="D51" s="145" t="s">
        <v>104</v>
      </c>
      <c r="E51" s="145" t="s">
        <v>83</v>
      </c>
      <c r="F51" s="145" t="s">
        <v>83</v>
      </c>
      <c r="G51" s="146"/>
      <c r="H51" s="146"/>
      <c r="I51" s="146" t="s">
        <v>258</v>
      </c>
      <c r="J51" s="146" t="s">
        <v>258</v>
      </c>
    </row>
    <row r="52" spans="1:10" s="4" customFormat="1" ht="63" x14ac:dyDescent="0.25">
      <c r="A52" s="139" t="s">
        <v>325</v>
      </c>
      <c r="B52" s="148" t="s">
        <v>326</v>
      </c>
      <c r="C52" s="145">
        <v>47102</v>
      </c>
      <c r="D52" s="145">
        <v>47102</v>
      </c>
      <c r="E52" s="145" t="s">
        <v>83</v>
      </c>
      <c r="F52" s="145" t="s">
        <v>83</v>
      </c>
      <c r="G52" s="146"/>
      <c r="H52" s="146"/>
      <c r="I52" s="146" t="s">
        <v>258</v>
      </c>
      <c r="J52" s="146" t="s">
        <v>258</v>
      </c>
    </row>
    <row r="53" spans="1:10" s="4" customFormat="1" ht="31.5" x14ac:dyDescent="0.25">
      <c r="A53" s="139" t="s">
        <v>327</v>
      </c>
      <c r="B53" s="149" t="s">
        <v>328</v>
      </c>
      <c r="C53" s="145">
        <v>47102</v>
      </c>
      <c r="D53" s="145">
        <v>47102</v>
      </c>
      <c r="E53" s="145" t="s">
        <v>83</v>
      </c>
      <c r="F53" s="145" t="s">
        <v>83</v>
      </c>
      <c r="G53" s="146"/>
      <c r="H53" s="146"/>
      <c r="I53" s="146" t="s">
        <v>258</v>
      </c>
      <c r="J53" s="146" t="s">
        <v>258</v>
      </c>
    </row>
    <row r="54" spans="1:10" s="4" customFormat="1" ht="31.5" x14ac:dyDescent="0.25">
      <c r="A54" s="139" t="s">
        <v>329</v>
      </c>
      <c r="B54" s="148" t="s">
        <v>330</v>
      </c>
      <c r="C54" s="145" t="s">
        <v>104</v>
      </c>
      <c r="D54" s="145" t="s">
        <v>104</v>
      </c>
      <c r="E54" s="145" t="s">
        <v>83</v>
      </c>
      <c r="F54" s="145" t="s">
        <v>83</v>
      </c>
      <c r="G54" s="146" t="s">
        <v>258</v>
      </c>
      <c r="H54" s="146" t="s">
        <v>258</v>
      </c>
      <c r="I54" s="146" t="s">
        <v>258</v>
      </c>
      <c r="J54" s="146" t="s">
        <v>258</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Shama</cp:lastModifiedBy>
  <dcterms:created xsi:type="dcterms:W3CDTF">2024-10-29T06:52:52Z</dcterms:created>
  <dcterms:modified xsi:type="dcterms:W3CDTF">2026-02-14T21:07:45Z</dcterms:modified>
</cp:coreProperties>
</file>